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305" yWindow="-15" windowWidth="10200" windowHeight="6735" tabRatio="500"/>
  </bookViews>
  <sheets>
    <sheet name="LRA" sheetId="1" r:id="rId1"/>
    <sheet name="Sheet1" sheetId="4" r:id="rId2"/>
    <sheet name="Sheet2" sheetId="5" r:id="rId3"/>
    <sheet name="Sheet3" sheetId="6" r:id="rId4"/>
  </sheets>
  <externalReferences>
    <externalReference r:id="rId5"/>
  </externalReferences>
  <definedNames>
    <definedName name="ACCREF">#REF!</definedName>
    <definedName name="_xlnm.Print_Area" localSheetId="0">LRA!$A$1:$K$143</definedName>
    <definedName name="_xlnm.Print_Titles" localSheetId="0">LRA!$13:$15</definedName>
    <definedName name="REF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9" i="1" l="1"/>
  <c r="M85" i="1"/>
  <c r="I64" i="1"/>
  <c r="I78" i="1"/>
  <c r="I73" i="1"/>
  <c r="L49" i="1"/>
  <c r="I24" i="1"/>
  <c r="I32" i="1"/>
  <c r="I37" i="1"/>
  <c r="I43" i="1"/>
  <c r="I44" i="1"/>
  <c r="I50" i="1"/>
  <c r="L52" i="1"/>
  <c r="M48" i="1"/>
  <c r="F2" i="6"/>
  <c r="G2" i="6"/>
  <c r="F3" i="6"/>
  <c r="F8" i="6"/>
  <c r="F4" i="6"/>
  <c r="F5" i="6"/>
  <c r="F6" i="6"/>
  <c r="G6" i="6"/>
  <c r="F7" i="6"/>
  <c r="G7" i="6"/>
  <c r="E8" i="6"/>
  <c r="D8" i="6"/>
  <c r="G3" i="6"/>
  <c r="G5" i="6"/>
  <c r="G4" i="6"/>
  <c r="C8" i="6"/>
  <c r="B8" i="6"/>
  <c r="I85" i="1"/>
  <c r="I106" i="1"/>
  <c r="H106" i="1"/>
  <c r="J106" i="1"/>
  <c r="H37" i="1"/>
  <c r="H43" i="1"/>
  <c r="H32" i="1"/>
  <c r="H44" i="1"/>
  <c r="H51" i="1"/>
  <c r="H50" i="1"/>
  <c r="H24" i="1"/>
  <c r="H73" i="1"/>
  <c r="J73" i="1"/>
  <c r="I120" i="1"/>
  <c r="I122" i="1"/>
  <c r="J43" i="1"/>
  <c r="H58" i="1"/>
  <c r="H61" i="1"/>
  <c r="H64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9" i="1"/>
  <c r="N80" i="1"/>
  <c r="N81" i="1"/>
  <c r="N82" i="1"/>
  <c r="N83" i="1"/>
  <c r="N84" i="1"/>
  <c r="N85" i="1"/>
  <c r="N86" i="1"/>
  <c r="N88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3" i="1"/>
  <c r="N20" i="1"/>
  <c r="H120" i="1"/>
  <c r="H122" i="1"/>
  <c r="J120" i="1"/>
  <c r="J111" i="1"/>
  <c r="J110" i="1"/>
  <c r="J97" i="1"/>
  <c r="J94" i="1"/>
  <c r="H77" i="1"/>
  <c r="H85" i="1"/>
  <c r="J85" i="1"/>
  <c r="J84" i="1"/>
  <c r="J83" i="1"/>
  <c r="J82" i="1"/>
  <c r="J77" i="1"/>
  <c r="J76" i="1"/>
  <c r="J71" i="1"/>
  <c r="J70" i="1"/>
  <c r="J69" i="1"/>
  <c r="J68" i="1"/>
  <c r="J67" i="1"/>
  <c r="J63" i="1"/>
  <c r="J62" i="1"/>
  <c r="J61" i="1"/>
  <c r="J59" i="1"/>
  <c r="J58" i="1"/>
  <c r="J57" i="1"/>
  <c r="J56" i="1"/>
  <c r="H55" i="1"/>
  <c r="J55" i="1"/>
  <c r="J50" i="1"/>
  <c r="J47" i="1"/>
  <c r="J42" i="1"/>
  <c r="J40" i="1"/>
  <c r="J37" i="1"/>
  <c r="J36" i="1"/>
  <c r="J32" i="1"/>
  <c r="J31" i="1"/>
  <c r="J30" i="1"/>
  <c r="J29" i="1"/>
  <c r="J28" i="1"/>
  <c r="J21" i="1"/>
  <c r="J22" i="1"/>
  <c r="J23" i="1"/>
  <c r="J24" i="1"/>
  <c r="J20" i="1"/>
  <c r="K24" i="1"/>
  <c r="K51" i="1"/>
  <c r="K89" i="1"/>
  <c r="K124" i="1"/>
  <c r="K32" i="1"/>
  <c r="K37" i="1"/>
  <c r="K43" i="1"/>
  <c r="K44" i="1"/>
  <c r="K50" i="1"/>
  <c r="K64" i="1"/>
  <c r="K78" i="1"/>
  <c r="K87" i="1"/>
  <c r="K73" i="1"/>
  <c r="K77" i="1"/>
  <c r="K85" i="1"/>
  <c r="K106" i="1"/>
  <c r="K120" i="1"/>
  <c r="K122" i="1"/>
  <c r="K55" i="1"/>
  <c r="J122" i="1"/>
  <c r="N122" i="1"/>
  <c r="M122" i="1"/>
  <c r="J64" i="1"/>
  <c r="H78" i="1"/>
  <c r="H87" i="1"/>
  <c r="H89" i="1"/>
  <c r="H124" i="1"/>
  <c r="I87" i="1"/>
  <c r="J78" i="1"/>
  <c r="N78" i="1"/>
  <c r="M78" i="1"/>
  <c r="N44" i="1"/>
  <c r="M44" i="1"/>
  <c r="J44" i="1"/>
  <c r="I51" i="1"/>
  <c r="M81" i="1"/>
  <c r="J87" i="1"/>
  <c r="M87" i="1"/>
  <c r="N87" i="1"/>
  <c r="M47" i="1"/>
  <c r="M49" i="1"/>
  <c r="J51" i="1"/>
  <c r="M51" i="1"/>
  <c r="I89" i="1"/>
  <c r="N51" i="1"/>
  <c r="M89" i="1"/>
  <c r="I124" i="1"/>
  <c r="N89" i="1"/>
  <c r="J89" i="1"/>
  <c r="N124" i="1"/>
  <c r="M124" i="1"/>
</calcChain>
</file>

<file path=xl/comments1.xml><?xml version="1.0" encoding="utf-8"?>
<comments xmlns="http://schemas.openxmlformats.org/spreadsheetml/2006/main">
  <authors>
    <author>Dunia Imajinasiku</author>
  </authors>
  <commentList>
    <comment ref="H58" authorId="0">
      <text>
        <r>
          <rPr>
            <b/>
            <sz val="9"/>
            <color indexed="81"/>
            <rFont val="Tahoma"/>
            <family val="2"/>
          </rPr>
          <t>Dunia Imajinasiku:</t>
        </r>
        <r>
          <rPr>
            <sz val="9"/>
            <color indexed="81"/>
            <rFont val="Tahoma"/>
            <family val="2"/>
          </rPr>
          <t xml:space="preserve">
Blj brg diserahkan kpd masy digeser ke Hibah</t>
        </r>
      </text>
    </comment>
    <comment ref="H61" authorId="0">
      <text>
        <r>
          <rPr>
            <b/>
            <sz val="9"/>
            <color indexed="81"/>
            <rFont val="Tahoma"/>
            <family val="2"/>
          </rPr>
          <t>Dunia Imajinasiku:</t>
        </r>
        <r>
          <rPr>
            <sz val="9"/>
            <color indexed="81"/>
            <rFont val="Tahoma"/>
            <family val="2"/>
          </rPr>
          <t xml:space="preserve">
geser dr hibah</t>
        </r>
      </text>
    </comment>
  </commentList>
</comments>
</file>

<file path=xl/sharedStrings.xml><?xml version="1.0" encoding="utf-8"?>
<sst xmlns="http://schemas.openxmlformats.org/spreadsheetml/2006/main" count="154" uniqueCount="152">
  <si>
    <t>Uraian</t>
  </si>
  <si>
    <t>Anggaran 2014</t>
  </si>
  <si>
    <t>PENDAPATAN</t>
  </si>
  <si>
    <t>PENDAPATAN ASLI DAERAH</t>
  </si>
  <si>
    <t>Pendapatan Pajak Daerah</t>
  </si>
  <si>
    <t>Pendapatan Retribusi Daerah</t>
  </si>
  <si>
    <t>Pendapatan Hasil Pengelolaan Kekayaan Daerah yang Dipisahkan</t>
  </si>
  <si>
    <t>Lain-lain Pendapatan Asli Daerah yang Sah</t>
  </si>
  <si>
    <t xml:space="preserve">Jumlah Pendapatan Asli Daerah </t>
  </si>
  <si>
    <t>PENDAPATAN TRANSFER</t>
  </si>
  <si>
    <t>Transfer Pemerintah Pusat - Dana Perimbangan</t>
  </si>
  <si>
    <t>Dana Bagi Hasil Pajak</t>
  </si>
  <si>
    <t>Dana Bagi Hasil Bukan Pajak (Sumber Daya Alam)</t>
  </si>
  <si>
    <t>Dana Alokasi Umum</t>
  </si>
  <si>
    <t>Dana Alokasi Khusus</t>
  </si>
  <si>
    <t xml:space="preserve">Jumlah Pendapatan Transfer Dana Perimbangan </t>
  </si>
  <si>
    <t>Transfer Pemerintah Pusat - Lainnya</t>
  </si>
  <si>
    <t>Dana Otonomi Khusus</t>
  </si>
  <si>
    <t>Dana Penyesuaian</t>
  </si>
  <si>
    <t xml:space="preserve">Jumlah Pendapatan Transfer Pemerintah Pusat Lainnya </t>
  </si>
  <si>
    <t>Transfer Pemerintah Provinsi*)</t>
  </si>
  <si>
    <t>Pendapatan Bagi Hasil Pajak</t>
  </si>
  <si>
    <t>Pendapatan Bagi Hasil Retribusi</t>
  </si>
  <si>
    <t>Bantuan Keuangan lainnya</t>
  </si>
  <si>
    <t xml:space="preserve">Jumlah Pendapatan Transfer Pemerintah Propinsi </t>
  </si>
  <si>
    <t xml:space="preserve">Total Pendapatan Transfer </t>
  </si>
  <si>
    <t>LAIN-LAIN PENDAPATAN YANG SAH</t>
  </si>
  <si>
    <t>Pendapatan Hibah</t>
  </si>
  <si>
    <t>Pendapatan Dana Darurat</t>
  </si>
  <si>
    <t>Pendapatan lainnya</t>
  </si>
  <si>
    <t xml:space="preserve">Jumlah Pendapatan Lain-lain yang sah </t>
  </si>
  <si>
    <t>JUMLAH PENDAPATAN</t>
  </si>
  <si>
    <t xml:space="preserve">BELANJA </t>
  </si>
  <si>
    <t xml:space="preserve">BELANJA OPERASI
</t>
  </si>
  <si>
    <t xml:space="preserve">Belanja Pegawai </t>
  </si>
  <si>
    <t>Belanja Pegawai Tidak Langsung</t>
  </si>
  <si>
    <t>Belanja Pegawai  Langsung</t>
  </si>
  <si>
    <t>Belanja Barang</t>
  </si>
  <si>
    <t>Belanja Bunga</t>
  </si>
  <si>
    <t>Belanja Subsidi</t>
  </si>
  <si>
    <t>Belanja Hibah</t>
  </si>
  <si>
    <t xml:space="preserve">Belanja Bantuan Sosial </t>
  </si>
  <si>
    <t xml:space="preserve">Belanja Bantuan Keuangan </t>
  </si>
  <si>
    <t>Jumlah Belanja Operasi</t>
  </si>
  <si>
    <t>BELANJA MODAL</t>
  </si>
  <si>
    <t>Belanja Tanah</t>
  </si>
  <si>
    <t>Belanja Peralatan dan Mesin</t>
  </si>
  <si>
    <t>Belanja Gedung dan Bangunan</t>
  </si>
  <si>
    <t>Belanja Jalan, Irigasi dan Jaringan</t>
  </si>
  <si>
    <t>Belanja Aset Tetap Lainnya</t>
  </si>
  <si>
    <t>Belanja Aset Lainnya</t>
  </si>
  <si>
    <t>Jumlah Belanja Modal</t>
  </si>
  <si>
    <t>BELANJA TIDAK TERDUGA</t>
  </si>
  <si>
    <t>Belanja Tidak Terduga</t>
  </si>
  <si>
    <t>Jumlah Belanja Tidak Terduga</t>
  </si>
  <si>
    <t>JUMLAH BELANJA</t>
  </si>
  <si>
    <t>TRANSFER</t>
  </si>
  <si>
    <t>TRANSFER KE PEMERINTAH DESA</t>
  </si>
  <si>
    <t>Bagi Hasil Pajak</t>
  </si>
  <si>
    <t>Bagi Hasil Retribusi</t>
  </si>
  <si>
    <t>Belanja Bantuan Keuangan Kpd Pem. Desa</t>
  </si>
  <si>
    <t>JUMLAH TRANSFER/BAGI HASIL KE DESA</t>
  </si>
  <si>
    <t>JUMLAH BELANJA  DAN TRANSFER/BAGI HASIL KE DESA</t>
  </si>
  <si>
    <t>SURPLUS/(DEFISIT)</t>
  </si>
  <si>
    <t>PEMBIAYAAN</t>
  </si>
  <si>
    <t>PENERIMAAN DAERAH</t>
  </si>
  <si>
    <t>Penggunaan Sisa Lebih Pembiayaan  Anggaran (SiLPA)</t>
  </si>
  <si>
    <t>Pencairan Dana Cadangan</t>
  </si>
  <si>
    <t>Hasil Penjualan Kekayaan Daerah Yang Dipisahkan</t>
  </si>
  <si>
    <t>Pinjaman Dalam Negeri-Pemerintah Pusat</t>
  </si>
  <si>
    <t>Pinjaman Dalam Negeri-Pemerintah Daerah Lainnya</t>
  </si>
  <si>
    <t>Pinjaman Dalam Negeri-Lembaga Keungan Bank</t>
  </si>
  <si>
    <t>Pinjaman Dalam Negeri-Lembaga Keungan Non Bank</t>
  </si>
  <si>
    <t>Pinjaman Dalam Negeri-Obligasi</t>
  </si>
  <si>
    <t>Pinjaman Dalam Negeri-Lainnya</t>
  </si>
  <si>
    <t>Penerimaan dari Pengembalian Pokok Investasi</t>
  </si>
  <si>
    <t xml:space="preserve">Penerimaan Kembali Pinjaman Pokok Investasi </t>
  </si>
  <si>
    <t xml:space="preserve">Penerimaan Kembali Pinjaman Kepada Pemerintah Daerah </t>
  </si>
  <si>
    <t>Jumlah Penerimaan Pembiayaan</t>
  </si>
  <si>
    <t>PENGELUARAN DAERAH</t>
  </si>
  <si>
    <t>Pembentukan Dana Cadangan</t>
  </si>
  <si>
    <t>Penyertaan Modal (Investasi) Pemerintah Daerah</t>
  </si>
  <si>
    <t xml:space="preserve">Pembayaran Pokok Pinjaman Dalam Negeri - Pemerintah Pusat </t>
  </si>
  <si>
    <t>Pembayaran Pokok Pinjaman Dalam Negeri - Pemerintah Daerah Lainnya</t>
  </si>
  <si>
    <t>Pembayaran Pokok Pinjaman Dalam Negeri - Lembaga Keuangan Bank</t>
  </si>
  <si>
    <t>Pembayaran Pokok Pinjaman Dalam Negeri -Lembaga Keuangan Bukan Bank</t>
  </si>
  <si>
    <t>Pembayaran Pokok Pinjaman Dalam Negeri - Obligasi</t>
  </si>
  <si>
    <t>Pembayaran Pokok Pinjaman Dalam Negeri - Lainnya</t>
  </si>
  <si>
    <t>Pemberian Pinjaman Kepada Perusahaan Negara</t>
  </si>
  <si>
    <t>Pemberian Pinjaman Kepada Perusahaan Daerah</t>
  </si>
  <si>
    <t>Pembayaran Pokok Utang</t>
  </si>
  <si>
    <t>Jumlah Pengeluaran Pembiayaan</t>
  </si>
  <si>
    <t>PEMBIAYAAN NETO</t>
  </si>
  <si>
    <t>Sisa Lebih Pembiayaan Anggaran (SILPA)</t>
  </si>
  <si>
    <t>Lihat Catatan atas Laporan Keuangan yang merupakan bagian yang tidak dipisahkan dari Laporan Keuangan secara keseluruhan</t>
  </si>
  <si>
    <t>%</t>
  </si>
  <si>
    <t>-</t>
  </si>
  <si>
    <t>Realisasi 2013</t>
  </si>
  <si>
    <t>Realisasi 2014</t>
  </si>
  <si>
    <t>Reff</t>
  </si>
  <si>
    <t>Control with worksheet</t>
  </si>
  <si>
    <t>PEMERINTAH KABUPATEN LOMBOK TENGAH</t>
  </si>
  <si>
    <t>LAPORAN REALISASI  ANGGARAN PENDAPATAN DAN BELANJA DAERAH</t>
  </si>
  <si>
    <t>Untuk Tahun Yang Berakhir Sampai Dengan 31 Desember 2014 dan 2013</t>
  </si>
  <si>
    <t>BUPATI LOMBOK TENGAH</t>
  </si>
  <si>
    <t>H. MOH. SUHAILI FT</t>
  </si>
  <si>
    <t>Praya,     Mei 2015</t>
  </si>
  <si>
    <t xml:space="preserve"> </t>
  </si>
  <si>
    <t>Tanah</t>
  </si>
  <si>
    <t>Peralatan dan Mesin</t>
  </si>
  <si>
    <t>Gedung dan Bangunan</t>
  </si>
  <si>
    <t>Jalan, Irigasi, dan Jembatan</t>
  </si>
  <si>
    <t>Aset Tetap Lainnya</t>
  </si>
  <si>
    <t>Konstruksi dalam Pengerjaan</t>
  </si>
  <si>
    <t>JUMLAH ASET TETAP</t>
  </si>
  <si>
    <t>No.</t>
  </si>
  <si>
    <t>IV.B.1.a</t>
  </si>
  <si>
    <t>IV.B.1.b</t>
  </si>
  <si>
    <t>IV.B.1.b.1)</t>
  </si>
  <si>
    <t>IV.B.1.b.2)</t>
  </si>
  <si>
    <t>IV.B.1.b.3)</t>
  </si>
  <si>
    <t>IV.B.1.c</t>
  </si>
  <si>
    <t>IV.B.2.a</t>
  </si>
  <si>
    <t>IV.B.2.b</t>
  </si>
  <si>
    <t>IV.B.2.c</t>
  </si>
  <si>
    <t>IV.B.2.d</t>
  </si>
  <si>
    <t>IV.B.3</t>
  </si>
  <si>
    <t>IV.B.4</t>
  </si>
  <si>
    <t>IV.B.4.a</t>
  </si>
  <si>
    <t>IV.B.4.b</t>
  </si>
  <si>
    <t>IV.B.4.b.1)</t>
  </si>
  <si>
    <t>IV.B.4.b.2)</t>
  </si>
  <si>
    <t>IV.B.5</t>
  </si>
  <si>
    <t>(dalam Rupiah)</t>
  </si>
  <si>
    <t>Penambahan</t>
  </si>
  <si>
    <t>Pengurangan</t>
  </si>
  <si>
    <t>Saldo 2014</t>
  </si>
  <si>
    <t>Lampiran</t>
  </si>
  <si>
    <t>Tentang: Rancangan Peraturan Daerah Tentang Pertanggungjawaban Pelaksanaan APBD Tahun Anggaran 2014</t>
  </si>
  <si>
    <t>Nomor  : 905/121/Keu dan 910/137/DPRD</t>
  </si>
  <si>
    <t>Persetujuan Bersama Bupati dan DPRD Kabupaten Lombok Tengah</t>
  </si>
  <si>
    <t>Praya,    15  Juli  2015</t>
  </si>
  <si>
    <t>WAKIL BUPATI LOMBOK TENGAH</t>
  </si>
  <si>
    <t>H. LALU NORMAL SUZANA</t>
  </si>
  <si>
    <t>KETUA DPRD</t>
  </si>
  <si>
    <t>KABUPATEN LOMBOK TENGAH</t>
  </si>
  <si>
    <t>H. PUADDI FT,SE</t>
  </si>
  <si>
    <t>:</t>
  </si>
  <si>
    <t>Lampiran II</t>
  </si>
  <si>
    <t xml:space="preserve">  Tanggal</t>
  </si>
  <si>
    <t xml:space="preserve">  Nomor</t>
  </si>
  <si>
    <t xml:space="preserve">  Peraturan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</si>
</sst>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8" formatCode="0_);\(0\)"/>
    <numFmt numFmtId="169" formatCode="_([$€-2]* #,##0.00_);_([$€-2]* \(#,##0.00\);_([$€-2]* &quot;-&quot;??_)"/>
    <numFmt numFmtId="170" formatCode="_-* #,##0.00_-;\-* #,##0.00_-;_-* &quot;-&quot;_-;_-@_-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u/>
      <sz val="10"/>
      <color rgb="FF000000"/>
      <name val="Arial"/>
      <family val="2"/>
    </font>
    <font>
      <b/>
      <sz val="14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8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3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8" fillId="0" borderId="0">
      <alignment vertical="top"/>
    </xf>
    <xf numFmtId="0" fontId="2" fillId="0" borderId="0"/>
    <xf numFmtId="0" fontId="2" fillId="0" borderId="0"/>
    <xf numFmtId="0" fontId="5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66">
    <xf numFmtId="0" fontId="0" fillId="0" borderId="0" xfId="0"/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1" fontId="2" fillId="0" borderId="16" xfId="2" applyNumberFormat="1" applyFont="1" applyFill="1" applyBorder="1" applyAlignment="1">
      <alignment horizontal="center" vertical="center"/>
    </xf>
    <xf numFmtId="1" fontId="2" fillId="0" borderId="17" xfId="2" applyNumberFormat="1" applyFont="1" applyFill="1" applyBorder="1" applyAlignment="1">
      <alignment horizontal="center" vertical="center"/>
    </xf>
    <xf numFmtId="1" fontId="2" fillId="0" borderId="16" xfId="2" applyNumberFormat="1" applyFont="1" applyFill="1" applyBorder="1" applyAlignment="1">
      <alignment horizontal="right" vertical="center"/>
    </xf>
    <xf numFmtId="1" fontId="2" fillId="0" borderId="18" xfId="2" applyNumberFormat="1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right" vertical="center"/>
    </xf>
    <xf numFmtId="1" fontId="2" fillId="0" borderId="22" xfId="2" applyNumberFormat="1" applyFont="1" applyFill="1" applyBorder="1" applyAlignment="1">
      <alignment horizontal="center" vertical="center"/>
    </xf>
    <xf numFmtId="1" fontId="2" fillId="0" borderId="19" xfId="2" applyNumberFormat="1" applyFont="1" applyFill="1" applyBorder="1" applyAlignment="1">
      <alignment horizontal="center" vertical="center"/>
    </xf>
    <xf numFmtId="0" fontId="2" fillId="0" borderId="22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22" xfId="2" applyFont="1" applyFill="1" applyBorder="1" applyAlignment="1">
      <alignment horizontal="center" vertical="top"/>
    </xf>
    <xf numFmtId="0" fontId="2" fillId="0" borderId="19" xfId="2" applyFont="1" applyFill="1" applyBorder="1" applyAlignment="1">
      <alignment horizontal="center" vertical="top"/>
    </xf>
    <xf numFmtId="0" fontId="2" fillId="0" borderId="20" xfId="2" applyFont="1" applyFill="1" applyBorder="1" applyAlignment="1">
      <alignment horizontal="center" vertical="top"/>
    </xf>
    <xf numFmtId="1" fontId="2" fillId="0" borderId="20" xfId="2" applyNumberFormat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left" vertical="center" wrapText="1"/>
    </xf>
    <xf numFmtId="0" fontId="2" fillId="0" borderId="20" xfId="2" applyFont="1" applyFill="1" applyBorder="1" applyAlignment="1">
      <alignment vertical="center" wrapText="1"/>
    </xf>
    <xf numFmtId="0" fontId="3" fillId="0" borderId="19" xfId="2" applyFont="1" applyFill="1" applyBorder="1" applyAlignment="1">
      <alignment vertical="center" wrapText="1"/>
    </xf>
    <xf numFmtId="0" fontId="3" fillId="0" borderId="21" xfId="2" applyFont="1" applyFill="1" applyBorder="1" applyAlignment="1">
      <alignment horizontal="right" vertical="center" wrapText="1"/>
    </xf>
    <xf numFmtId="0" fontId="3" fillId="0" borderId="20" xfId="2" applyFont="1" applyFill="1" applyBorder="1" applyAlignment="1">
      <alignment horizontal="left" vertical="center" wrapText="1"/>
    </xf>
    <xf numFmtId="43" fontId="2" fillId="0" borderId="22" xfId="4" applyNumberFormat="1" applyFont="1" applyFill="1" applyBorder="1" applyAlignment="1">
      <alignment horizontal="right" vertical="center"/>
    </xf>
    <xf numFmtId="0" fontId="2" fillId="0" borderId="23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right"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21" xfId="2" applyFont="1" applyFill="1" applyBorder="1" applyAlignment="1">
      <alignment vertical="center" wrapText="1"/>
    </xf>
    <xf numFmtId="0" fontId="7" fillId="0" borderId="21" xfId="2" applyFont="1" applyFill="1" applyBorder="1" applyAlignment="1">
      <alignment horizontal="left" vertical="center" wrapText="1"/>
    </xf>
    <xf numFmtId="0" fontId="7" fillId="0" borderId="21" xfId="2" applyFont="1" applyFill="1" applyBorder="1" applyAlignment="1">
      <alignment vertical="center" wrapText="1"/>
    </xf>
    <xf numFmtId="0" fontId="7" fillId="0" borderId="21" xfId="2" applyFont="1" applyFill="1" applyBorder="1" applyAlignment="1">
      <alignment horizontal="right" vertical="center" wrapText="1"/>
    </xf>
    <xf numFmtId="1" fontId="2" fillId="0" borderId="26" xfId="2" applyNumberFormat="1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 wrapText="1"/>
    </xf>
    <xf numFmtId="1" fontId="2" fillId="0" borderId="28" xfId="2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center" vertical="center" wrapText="1"/>
    </xf>
    <xf numFmtId="43" fontId="2" fillId="0" borderId="0" xfId="4" applyFont="1" applyFill="1" applyBorder="1" applyAlignment="1">
      <alignment horizontal="center" vertical="center"/>
    </xf>
    <xf numFmtId="43" fontId="2" fillId="0" borderId="0" xfId="4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vertical="center"/>
    </xf>
    <xf numFmtId="0" fontId="2" fillId="0" borderId="22" xfId="2" applyFont="1" applyFill="1" applyBorder="1" applyAlignment="1">
      <alignment vertical="center"/>
    </xf>
    <xf numFmtId="43" fontId="7" fillId="0" borderId="22" xfId="2" applyNumberFormat="1" applyFont="1" applyFill="1" applyBorder="1" applyAlignment="1">
      <alignment vertical="center" wrapText="1"/>
    </xf>
    <xf numFmtId="43" fontId="7" fillId="0" borderId="31" xfId="2" applyNumberFormat="1" applyFont="1" applyFill="1" applyBorder="1" applyAlignment="1">
      <alignment vertical="center" wrapText="1"/>
    </xf>
    <xf numFmtId="43" fontId="3" fillId="0" borderId="0" xfId="4" applyFont="1" applyFill="1" applyBorder="1" applyAlignment="1">
      <alignment vertical="center"/>
    </xf>
    <xf numFmtId="43" fontId="7" fillId="0" borderId="0" xfId="2" applyNumberFormat="1" applyFont="1" applyFill="1" applyBorder="1" applyAlignment="1">
      <alignment vertical="center" wrapText="1"/>
    </xf>
    <xf numFmtId="43" fontId="3" fillId="0" borderId="0" xfId="4" applyNumberFormat="1" applyFont="1" applyFill="1" applyBorder="1" applyAlignment="1">
      <alignment horizontal="right" vertical="center"/>
    </xf>
    <xf numFmtId="0" fontId="4" fillId="0" borderId="25" xfId="2" applyFont="1" applyFill="1" applyBorder="1" applyAlignment="1">
      <alignment horizontal="left" vertical="center" wrapText="1"/>
    </xf>
    <xf numFmtId="0" fontId="6" fillId="0" borderId="21" xfId="3" applyFont="1" applyFill="1" applyBorder="1"/>
    <xf numFmtId="0" fontId="2" fillId="0" borderId="21" xfId="2" applyFont="1" applyFill="1" applyBorder="1" applyAlignment="1">
      <alignment horizontal="left" vertical="center" wrapText="1"/>
    </xf>
    <xf numFmtId="1" fontId="3" fillId="0" borderId="21" xfId="2" applyNumberFormat="1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 wrapText="1"/>
    </xf>
    <xf numFmtId="0" fontId="2" fillId="0" borderId="21" xfId="2" applyFont="1" applyFill="1" applyBorder="1" applyAlignment="1">
      <alignment vertical="center" wrapText="1"/>
    </xf>
    <xf numFmtId="0" fontId="8" fillId="0" borderId="21" xfId="2" applyFont="1" applyFill="1" applyBorder="1" applyAlignment="1">
      <alignment horizontal="left" vertical="center"/>
    </xf>
    <xf numFmtId="0" fontId="8" fillId="0" borderId="21" xfId="2" applyFont="1" applyFill="1" applyBorder="1" applyAlignment="1">
      <alignment horizontal="left" vertical="center" wrapText="1"/>
    </xf>
    <xf numFmtId="0" fontId="7" fillId="0" borderId="32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165" fontId="0" fillId="0" borderId="0" xfId="0" applyNumberFormat="1"/>
    <xf numFmtId="1" fontId="2" fillId="0" borderId="0" xfId="2" applyNumberFormat="1" applyFont="1" applyFill="1" applyBorder="1" applyAlignment="1">
      <alignment horizontal="center" vertical="center"/>
    </xf>
    <xf numFmtId="43" fontId="2" fillId="0" borderId="0" xfId="4" applyFont="1" applyFill="1" applyBorder="1" applyAlignment="1">
      <alignment vertical="top"/>
    </xf>
    <xf numFmtId="43" fontId="3" fillId="0" borderId="0" xfId="2" applyNumberFormat="1" applyFont="1" applyFill="1" applyBorder="1" applyAlignment="1">
      <alignment vertical="center" wrapText="1"/>
    </xf>
    <xf numFmtId="43" fontId="7" fillId="0" borderId="0" xfId="4" applyFont="1" applyFill="1" applyBorder="1" applyAlignment="1">
      <alignment vertical="center" wrapText="1"/>
    </xf>
    <xf numFmtId="43" fontId="8" fillId="0" borderId="0" xfId="4" applyFont="1" applyFill="1" applyBorder="1" applyAlignment="1">
      <alignment vertical="center" wrapText="1"/>
    </xf>
    <xf numFmtId="43" fontId="3" fillId="0" borderId="0" xfId="4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readingOrder="2"/>
    </xf>
    <xf numFmtId="0" fontId="18" fillId="0" borderId="0" xfId="2" applyFont="1" applyFill="1" applyBorder="1" applyAlignment="1">
      <alignment vertical="center"/>
    </xf>
    <xf numFmtId="43" fontId="3" fillId="0" borderId="0" xfId="2" applyNumberFormat="1" applyFont="1" applyFill="1" applyBorder="1" applyAlignment="1">
      <alignment vertical="center"/>
    </xf>
    <xf numFmtId="1" fontId="2" fillId="0" borderId="16" xfId="2" applyNumberFormat="1" applyFont="1" applyFill="1" applyBorder="1" applyAlignment="1">
      <alignment vertical="center"/>
    </xf>
    <xf numFmtId="0" fontId="21" fillId="0" borderId="0" xfId="3" applyFont="1" applyFill="1" applyAlignment="1">
      <alignment horizontal="center" vertical="center"/>
    </xf>
    <xf numFmtId="39" fontId="21" fillId="0" borderId="12" xfId="55" applyNumberFormat="1" applyFont="1" applyFill="1" applyBorder="1" applyAlignment="1">
      <alignment horizontal="right" vertical="top"/>
    </xf>
    <xf numFmtId="39" fontId="21" fillId="0" borderId="12" xfId="55" applyNumberFormat="1" applyFont="1" applyFill="1" applyBorder="1" applyAlignment="1">
      <alignment horizontal="right" vertical="center"/>
    </xf>
    <xf numFmtId="39" fontId="22" fillId="0" borderId="12" xfId="55" applyNumberFormat="1" applyFont="1" applyFill="1" applyBorder="1" applyAlignment="1">
      <alignment horizontal="right" vertical="center"/>
    </xf>
    <xf numFmtId="0" fontId="21" fillId="0" borderId="12" xfId="3" applyFont="1" applyFill="1" applyBorder="1"/>
    <xf numFmtId="43" fontId="18" fillId="0" borderId="0" xfId="4" applyFont="1" applyFill="1" applyBorder="1" applyAlignment="1">
      <alignment vertical="center"/>
    </xf>
    <xf numFmtId="0" fontId="2" fillId="0" borderId="21" xfId="2" applyFont="1" applyFill="1" applyBorder="1" applyAlignment="1">
      <alignment horizontal="left" vertical="center" wrapText="1"/>
    </xf>
    <xf numFmtId="0" fontId="3" fillId="0" borderId="21" xfId="2" applyFont="1" applyFill="1" applyBorder="1" applyAlignment="1">
      <alignment horizontal="left" vertical="center" wrapText="1"/>
    </xf>
    <xf numFmtId="170" fontId="21" fillId="0" borderId="12" xfId="1" applyNumberFormat="1" applyFont="1" applyFill="1" applyBorder="1" applyAlignment="1">
      <alignment horizontal="right" vertical="center"/>
    </xf>
    <xf numFmtId="0" fontId="3" fillId="0" borderId="25" xfId="2" applyFont="1" applyFill="1" applyBorder="1" applyAlignment="1">
      <alignment horizontal="left" vertical="center" wrapText="1"/>
    </xf>
    <xf numFmtId="0" fontId="2" fillId="0" borderId="33" xfId="2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0" fontId="2" fillId="0" borderId="35" xfId="2" applyFont="1" applyFill="1" applyBorder="1" applyAlignment="1">
      <alignment horizontal="center" vertical="center" wrapText="1"/>
    </xf>
    <xf numFmtId="43" fontId="7" fillId="0" borderId="36" xfId="2" applyNumberFormat="1" applyFont="1" applyFill="1" applyBorder="1" applyAlignment="1">
      <alignment horizontal="right" vertical="center" wrapText="1"/>
    </xf>
    <xf numFmtId="43" fontId="27" fillId="0" borderId="0" xfId="2" applyNumberFormat="1" applyFont="1" applyFill="1" applyBorder="1" applyAlignment="1">
      <alignment vertical="center" wrapText="1"/>
    </xf>
    <xf numFmtId="164" fontId="0" fillId="0" borderId="0" xfId="1" applyFont="1"/>
    <xf numFmtId="0" fontId="3" fillId="0" borderId="21" xfId="2" applyFont="1" applyFill="1" applyBorder="1" applyAlignment="1">
      <alignment horizontal="left" vertical="center" wrapText="1"/>
    </xf>
    <xf numFmtId="0" fontId="7" fillId="0" borderId="21" xfId="2" applyFont="1" applyFill="1" applyBorder="1" applyAlignment="1">
      <alignment horizontal="left" vertical="center" wrapText="1"/>
    </xf>
    <xf numFmtId="39" fontId="21" fillId="0" borderId="22" xfId="55" applyNumberFormat="1" applyFont="1" applyFill="1" applyBorder="1" applyAlignment="1">
      <alignment horizontal="right" vertical="center"/>
    </xf>
    <xf numFmtId="39" fontId="22" fillId="0" borderId="22" xfId="55" applyNumberFormat="1" applyFont="1" applyFill="1" applyBorder="1" applyAlignment="1">
      <alignment horizontal="right" vertical="center"/>
    </xf>
    <xf numFmtId="39" fontId="21" fillId="0" borderId="18" xfId="55" applyNumberFormat="1" applyFont="1" applyFill="1" applyBorder="1" applyAlignment="1">
      <alignment horizontal="right" vertical="center"/>
    </xf>
    <xf numFmtId="39" fontId="21" fillId="0" borderId="33" xfId="55" applyNumberFormat="1" applyFont="1" applyFill="1" applyBorder="1" applyAlignment="1">
      <alignment horizontal="right" vertical="center"/>
    </xf>
    <xf numFmtId="39" fontId="21" fillId="0" borderId="8" xfId="55" applyNumberFormat="1" applyFont="1" applyFill="1" applyBorder="1" applyAlignment="1">
      <alignment horizontal="right" vertical="center"/>
    </xf>
    <xf numFmtId="0" fontId="0" fillId="0" borderId="12" xfId="0" applyBorder="1"/>
    <xf numFmtId="0" fontId="21" fillId="0" borderId="12" xfId="3" applyFont="1" applyFill="1" applyBorder="1" applyAlignment="1">
      <alignment horizontal="left" vertical="center"/>
    </xf>
    <xf numFmtId="0" fontId="21" fillId="0" borderId="12" xfId="3" applyFont="1" applyFill="1" applyBorder="1" applyAlignment="1">
      <alignment horizontal="left" vertical="top"/>
    </xf>
    <xf numFmtId="0" fontId="22" fillId="0" borderId="12" xfId="3" applyFont="1" applyFill="1" applyBorder="1" applyAlignment="1">
      <alignment horizontal="left" vertical="center"/>
    </xf>
    <xf numFmtId="170" fontId="0" fillId="0" borderId="12" xfId="1" applyNumberFormat="1" applyFont="1" applyBorder="1"/>
    <xf numFmtId="170" fontId="21" fillId="0" borderId="12" xfId="1" applyNumberFormat="1" applyFont="1" applyFill="1" applyBorder="1" applyAlignment="1">
      <alignment horizontal="right" vertical="top"/>
    </xf>
    <xf numFmtId="170" fontId="22" fillId="0" borderId="12" xfId="1" applyNumberFormat="1" applyFont="1" applyFill="1" applyBorder="1" applyAlignment="1">
      <alignment horizontal="right" vertical="center"/>
    </xf>
    <xf numFmtId="170" fontId="0" fillId="0" borderId="0" xfId="1" applyNumberFormat="1" applyFont="1"/>
    <xf numFmtId="1" fontId="30" fillId="0" borderId="12" xfId="2" applyNumberFormat="1" applyFont="1" applyFill="1" applyBorder="1" applyAlignment="1">
      <alignment horizontal="center" vertical="center"/>
    </xf>
    <xf numFmtId="1" fontId="30" fillId="0" borderId="8" xfId="2" applyNumberFormat="1" applyFont="1" applyFill="1" applyBorder="1" applyAlignment="1">
      <alignment horizontal="center" vertical="center"/>
    </xf>
    <xf numFmtId="1" fontId="30" fillId="0" borderId="0" xfId="2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horizontal="right" vertical="center"/>
    </xf>
    <xf numFmtId="0" fontId="23" fillId="0" borderId="0" xfId="2" applyFont="1" applyFill="1" applyBorder="1" applyAlignment="1">
      <alignment vertical="center"/>
    </xf>
    <xf numFmtId="0" fontId="11" fillId="0" borderId="0" xfId="0" applyFont="1" applyFill="1" applyAlignment="1">
      <alignment horizontal="center" readingOrder="2"/>
    </xf>
    <xf numFmtId="0" fontId="24" fillId="0" borderId="0" xfId="0" applyFont="1" applyFill="1" applyAlignment="1">
      <alignment horizontal="center" readingOrder="2"/>
    </xf>
    <xf numFmtId="0" fontId="28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43" fontId="18" fillId="0" borderId="0" xfId="4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readingOrder="2"/>
    </xf>
    <xf numFmtId="0" fontId="3" fillId="0" borderId="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left" vertical="center" wrapText="1"/>
    </xf>
    <xf numFmtId="0" fontId="8" fillId="0" borderId="21" xfId="2" applyFont="1" applyFill="1" applyBorder="1" applyAlignment="1">
      <alignment horizontal="left" vertical="center" wrapText="1"/>
    </xf>
    <xf numFmtId="0" fontId="2" fillId="0" borderId="20" xfId="2" applyFont="1" applyFill="1" applyBorder="1" applyAlignment="1">
      <alignment horizontal="left" vertical="center" wrapText="1"/>
    </xf>
    <xf numFmtId="0" fontId="2" fillId="0" borderId="21" xfId="2" applyFont="1" applyFill="1" applyBorder="1" applyAlignment="1">
      <alignment horizontal="left" vertical="center" wrapText="1"/>
    </xf>
    <xf numFmtId="0" fontId="7" fillId="0" borderId="23" xfId="2" applyFont="1" applyFill="1" applyBorder="1" applyAlignment="1">
      <alignment horizontal="left" vertical="center" wrapText="1"/>
    </xf>
    <xf numFmtId="0" fontId="7" fillId="0" borderId="24" xfId="2" applyFont="1" applyFill="1" applyBorder="1" applyAlignment="1">
      <alignment horizontal="left" vertical="center" wrapText="1"/>
    </xf>
    <xf numFmtId="0" fontId="7" fillId="0" borderId="25" xfId="2" applyFont="1" applyFill="1" applyBorder="1" applyAlignment="1">
      <alignment horizontal="left" vertical="center" wrapText="1"/>
    </xf>
    <xf numFmtId="0" fontId="7" fillId="0" borderId="20" xfId="2" applyFont="1" applyFill="1" applyBorder="1" applyAlignment="1">
      <alignment horizontal="left" vertical="center"/>
    </xf>
    <xf numFmtId="0" fontId="7" fillId="0" borderId="21" xfId="2" applyFont="1" applyFill="1" applyBorder="1" applyAlignment="1">
      <alignment horizontal="left" vertical="center"/>
    </xf>
    <xf numFmtId="0" fontId="8" fillId="0" borderId="20" xfId="2" applyFont="1" applyFill="1" applyBorder="1" applyAlignment="1">
      <alignment horizontal="left" vertical="center"/>
    </xf>
    <xf numFmtId="0" fontId="8" fillId="0" borderId="21" xfId="2" applyFont="1" applyFill="1" applyBorder="1" applyAlignment="1">
      <alignment horizontal="left" vertical="center"/>
    </xf>
    <xf numFmtId="0" fontId="3" fillId="0" borderId="20" xfId="2" applyFont="1" applyFill="1" applyBorder="1" applyAlignment="1">
      <alignment horizontal="left" vertical="center" wrapText="1"/>
    </xf>
    <xf numFmtId="0" fontId="3" fillId="0" borderId="21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20" xfId="2" applyFont="1" applyFill="1" applyBorder="1" applyAlignment="1">
      <alignment horizontal="left" vertical="center" wrapText="1"/>
    </xf>
    <xf numFmtId="0" fontId="4" fillId="0" borderId="21" xfId="2" applyFont="1" applyFill="1" applyBorder="1" applyAlignment="1">
      <alignment horizontal="left" vertical="center" wrapText="1"/>
    </xf>
    <xf numFmtId="0" fontId="7" fillId="0" borderId="20" xfId="2" applyFont="1" applyFill="1" applyBorder="1" applyAlignment="1">
      <alignment horizontal="left" vertical="center" wrapText="1"/>
    </xf>
    <xf numFmtId="0" fontId="7" fillId="0" borderId="21" xfId="2" applyFont="1" applyFill="1" applyBorder="1" applyAlignment="1">
      <alignment horizontal="left" vertical="center" wrapText="1"/>
    </xf>
    <xf numFmtId="0" fontId="7" fillId="0" borderId="29" xfId="2" applyFont="1" applyFill="1" applyBorder="1" applyAlignment="1">
      <alignment horizontal="left" vertical="center" wrapText="1"/>
    </xf>
    <xf numFmtId="0" fontId="7" fillId="0" borderId="30" xfId="2" applyFont="1" applyFill="1" applyBorder="1" applyAlignment="1">
      <alignment horizontal="left" vertical="center" wrapText="1"/>
    </xf>
    <xf numFmtId="0" fontId="2" fillId="0" borderId="20" xfId="2" applyFont="1" applyFill="1" applyBorder="1" applyAlignment="1">
      <alignment vertical="center" wrapText="1"/>
    </xf>
    <xf numFmtId="0" fontId="2" fillId="0" borderId="21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/>
    </xf>
    <xf numFmtId="0" fontId="3" fillId="0" borderId="21" xfId="2" applyFont="1" applyFill="1" applyBorder="1" applyAlignment="1">
      <alignment vertical="center"/>
    </xf>
    <xf numFmtId="1" fontId="3" fillId="0" borderId="20" xfId="2" applyNumberFormat="1" applyFont="1" applyFill="1" applyBorder="1" applyAlignment="1">
      <alignment horizontal="left" vertical="center"/>
    </xf>
    <xf numFmtId="1" fontId="3" fillId="0" borderId="21" xfId="2" applyNumberFormat="1" applyFont="1" applyFill="1" applyBorder="1" applyAlignment="1">
      <alignment horizontal="left" vertical="center"/>
    </xf>
    <xf numFmtId="0" fontId="6" fillId="0" borderId="20" xfId="3" applyFont="1" applyFill="1" applyBorder="1"/>
    <xf numFmtId="0" fontId="6" fillId="0" borderId="21" xfId="3" applyFont="1" applyFill="1" applyBorder="1"/>
    <xf numFmtId="0" fontId="2" fillId="0" borderId="20" xfId="2" applyFont="1" applyFill="1" applyBorder="1" applyAlignment="1">
      <alignment horizontal="left" vertical="top" wrapText="1"/>
    </xf>
    <xf numFmtId="0" fontId="32" fillId="0" borderId="0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" fontId="30" fillId="0" borderId="13" xfId="2" applyNumberFormat="1" applyFont="1" applyFill="1" applyBorder="1" applyAlignment="1">
      <alignment horizontal="center" vertical="center"/>
    </xf>
    <xf numFmtId="1" fontId="30" fillId="0" borderId="14" xfId="2" applyNumberFormat="1" applyFont="1" applyFill="1" applyBorder="1" applyAlignment="1">
      <alignment horizontal="center" vertical="center"/>
    </xf>
    <xf numFmtId="1" fontId="30" fillId="0" borderId="15" xfId="2" applyNumberFormat="1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readingOrder="2"/>
    </xf>
  </cellXfs>
  <cellStyles count="435">
    <cellStyle name="Comma [0]" xfId="1" builtinId="6"/>
    <cellStyle name="Comma [0] 10" xfId="131"/>
    <cellStyle name="Comma [0] 2" xfId="132"/>
    <cellStyle name="Comma [0] 2 2" xfId="133"/>
    <cellStyle name="Comma [0] 3" xfId="130"/>
    <cellStyle name="Comma [0] 3 2" xfId="134"/>
    <cellStyle name="Comma [0] 4" xfId="135"/>
    <cellStyle name="Comma [0] 5" xfId="136"/>
    <cellStyle name="Comma [0] 6" xfId="137"/>
    <cellStyle name="Comma [0] 7" xfId="138"/>
    <cellStyle name="Comma [0] 8" xfId="139"/>
    <cellStyle name="Comma [0] 9" xfId="140"/>
    <cellStyle name="Comma 2" xfId="141"/>
    <cellStyle name="Comma 2 2" xfId="55"/>
    <cellStyle name="Comma 3" xfId="4"/>
    <cellStyle name="Comma 4" xfId="142"/>
    <cellStyle name="Comma 5" xfId="143"/>
    <cellStyle name="Comma 6" xfId="144"/>
    <cellStyle name="Comma 7" xfId="145"/>
    <cellStyle name="Comma 8" xfId="146"/>
    <cellStyle name="Comma 9" xfId="147"/>
    <cellStyle name="Euro" xfId="148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Normal" xfId="0" builtinId="0"/>
    <cellStyle name="Normal 13" xfId="149"/>
    <cellStyle name="Normal 2" xfId="150"/>
    <cellStyle name="Normal 2 2" xfId="54"/>
    <cellStyle name="Normal 2 3" xfId="3"/>
    <cellStyle name="Normal 3" xfId="151"/>
    <cellStyle name="Normal 4" xfId="152"/>
    <cellStyle name="Normal 5" xfId="153"/>
    <cellStyle name="Normal 6" xfId="154"/>
    <cellStyle name="Normal 6 2" xfId="155"/>
    <cellStyle name="Normal_D2" xfId="2"/>
    <cellStyle name="Normal_LAPORAN ALIRAN KAS" xfId="5"/>
    <cellStyle name="Percent 2" xfId="15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5</xdr:col>
      <xdr:colOff>1041400</xdr:colOff>
      <xdr:row>11</xdr:row>
      <xdr:rowOff>63500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1938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kri_ibrahim/Documents/ayah%20job/PS/33.%20Terinci%20LKPD%20Loteng%202014/B.%20Pelaksanaan/B.3%20B.4%20B.5%20KOREKSI%20&amp;%20WORKSHEET/B.3%20B.4%20B.5%20WORK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3 KOREKSI -Setuju PT"/>
      <sheetName val="B.4 KOREKSI-Setuju PT"/>
      <sheetName val="B.4 KOREKSI-Setuju AUDITEE"/>
      <sheetName val="B.4 KOREKSI-Setuju AUDITi susul"/>
      <sheetName val="T-Account"/>
      <sheetName val="T-CF"/>
      <sheetName val="B.5.2 LRA"/>
      <sheetName val="B.5.3 LAK"/>
      <sheetName val="B.5.1. NERACA"/>
      <sheetName val="LRA PEMDA VERSI SAP"/>
      <sheetName val="LAK 2014 (2)"/>
      <sheetName val="CALK "/>
      <sheetName val="TGR"/>
      <sheetName val="Pendapatan di terima dimuka"/>
      <sheetName val="piutang deviden"/>
      <sheetName val="Kas di FKTP"/>
      <sheetName val="dana bergulir"/>
      <sheetName val="kewajiban pihak ketiga"/>
      <sheetName val="aset takberwujud"/>
      <sheetName val="Sheet6"/>
      <sheetName val="investasi "/>
      <sheetName val="Sheet8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O16">
            <v>74474480909.48999</v>
          </cell>
        </row>
      </sheetData>
      <sheetData sheetId="9">
        <row r="19">
          <cell r="Q19">
            <v>37283585365</v>
          </cell>
        </row>
        <row r="20">
          <cell r="Q20">
            <v>15869457322.200001</v>
          </cell>
        </row>
        <row r="21">
          <cell r="Q21">
            <v>7134392078</v>
          </cell>
        </row>
        <row r="22">
          <cell r="Q22">
            <v>80220470823.959991</v>
          </cell>
        </row>
        <row r="23">
          <cell r="Q23">
            <v>140507905589.15997</v>
          </cell>
        </row>
        <row r="27">
          <cell r="Q27">
            <v>59260714477</v>
          </cell>
        </row>
        <row r="28">
          <cell r="Q28">
            <v>5958124868</v>
          </cell>
        </row>
        <row r="29">
          <cell r="Q29">
            <v>865423847000</v>
          </cell>
        </row>
        <row r="30">
          <cell r="Q30">
            <v>80921100000</v>
          </cell>
        </row>
        <row r="31">
          <cell r="Q31">
            <v>1011563786345</v>
          </cell>
        </row>
        <row r="35">
          <cell r="Q35">
            <v>203845275000</v>
          </cell>
        </row>
        <row r="36">
          <cell r="Q36">
            <v>203845275000</v>
          </cell>
        </row>
        <row r="39">
          <cell r="Q39">
            <v>54467702022.759995</v>
          </cell>
        </row>
        <row r="40">
          <cell r="Q40">
            <v>0</v>
          </cell>
        </row>
        <row r="41">
          <cell r="Q41">
            <v>0</v>
          </cell>
        </row>
        <row r="42">
          <cell r="Q42">
            <v>54467702022.759995</v>
          </cell>
        </row>
        <row r="43">
          <cell r="Q43">
            <v>1269876763367.76</v>
          </cell>
        </row>
        <row r="46">
          <cell r="Q46">
            <v>8295887784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8295887784</v>
          </cell>
        </row>
        <row r="50">
          <cell r="Q50">
            <v>1418680556740.9199</v>
          </cell>
        </row>
        <row r="54">
          <cell r="Q54">
            <v>827182767668</v>
          </cell>
        </row>
        <row r="55">
          <cell r="Q55">
            <v>799185368383</v>
          </cell>
        </row>
        <row r="56">
          <cell r="Q56">
            <v>27997399285</v>
          </cell>
        </row>
        <row r="57">
          <cell r="Q57">
            <v>145158753228.23001</v>
          </cell>
        </row>
        <row r="58">
          <cell r="Q58">
            <v>5590733232.3599997</v>
          </cell>
        </row>
        <row r="59">
          <cell r="Q59">
            <v>0</v>
          </cell>
        </row>
        <row r="60">
          <cell r="Q60">
            <v>88010194637</v>
          </cell>
        </row>
        <row r="61">
          <cell r="Q61">
            <v>5263119350</v>
          </cell>
        </row>
        <row r="62">
          <cell r="Q62">
            <v>320562592</v>
          </cell>
        </row>
        <row r="63">
          <cell r="Q63">
            <v>1071526130707.59</v>
          </cell>
        </row>
        <row r="66">
          <cell r="Q66">
            <v>47949604574</v>
          </cell>
        </row>
        <row r="67">
          <cell r="Q67">
            <v>40536640736</v>
          </cell>
        </row>
        <row r="68">
          <cell r="Q68">
            <v>64591172841</v>
          </cell>
        </row>
        <row r="69">
          <cell r="Q69">
            <v>143858934479</v>
          </cell>
        </row>
        <row r="70">
          <cell r="Q70">
            <v>3222916415</v>
          </cell>
        </row>
        <row r="72">
          <cell r="Q72">
            <v>300159269045</v>
          </cell>
        </row>
        <row r="75">
          <cell r="Q75">
            <v>275843000</v>
          </cell>
        </row>
        <row r="76">
          <cell r="Q76">
            <v>275843000</v>
          </cell>
        </row>
        <row r="77">
          <cell r="Q77">
            <v>1371961242752.5898</v>
          </cell>
        </row>
        <row r="81">
          <cell r="Q81">
            <v>2847276000</v>
          </cell>
        </row>
        <row r="82">
          <cell r="Q82">
            <v>1216667000</v>
          </cell>
        </row>
        <row r="83">
          <cell r="Q83">
            <v>40163935184.099998</v>
          </cell>
        </row>
        <row r="84">
          <cell r="Q84">
            <v>44227878184.099998</v>
          </cell>
        </row>
        <row r="86">
          <cell r="Q86">
            <v>1416189120936.6899</v>
          </cell>
        </row>
        <row r="88">
          <cell r="Q88">
            <v>2491435804.2299805</v>
          </cell>
        </row>
        <row r="93">
          <cell r="Q93">
            <v>94202068244.85968</v>
          </cell>
        </row>
        <row r="94">
          <cell r="Q94">
            <v>0</v>
          </cell>
        </row>
        <row r="95">
          <cell r="Q95">
            <v>0</v>
          </cell>
        </row>
        <row r="96">
          <cell r="Q96">
            <v>4777960650</v>
          </cell>
        </row>
        <row r="97">
          <cell r="Q97">
            <v>0</v>
          </cell>
        </row>
        <row r="98">
          <cell r="Q98">
            <v>0</v>
          </cell>
        </row>
        <row r="99">
          <cell r="Q99">
            <v>0</v>
          </cell>
        </row>
        <row r="100">
          <cell r="Q100">
            <v>0</v>
          </cell>
        </row>
        <row r="101">
          <cell r="Q101">
            <v>0</v>
          </cell>
        </row>
        <row r="102">
          <cell r="Q102">
            <v>41470000</v>
          </cell>
        </row>
        <row r="103">
          <cell r="Q103">
            <v>0</v>
          </cell>
        </row>
        <row r="104">
          <cell r="Q104">
            <v>0</v>
          </cell>
        </row>
        <row r="105">
          <cell r="Q105">
            <v>99021498894.85968</v>
          </cell>
        </row>
        <row r="109">
          <cell r="Q109">
            <v>10966883764</v>
          </cell>
        </row>
        <row r="110">
          <cell r="Q110">
            <v>18600000000</v>
          </cell>
        </row>
        <row r="111">
          <cell r="Q111">
            <v>0</v>
          </cell>
        </row>
        <row r="112">
          <cell r="Q112">
            <v>0</v>
          </cell>
        </row>
        <row r="113">
          <cell r="Q113">
            <v>0</v>
          </cell>
        </row>
        <row r="114">
          <cell r="Q114">
            <v>0</v>
          </cell>
        </row>
        <row r="115">
          <cell r="Q115">
            <v>0</v>
          </cell>
        </row>
        <row r="116">
          <cell r="Q116">
            <v>0</v>
          </cell>
        </row>
        <row r="117">
          <cell r="Q117">
            <v>0</v>
          </cell>
        </row>
        <row r="118">
          <cell r="Q118">
            <v>0</v>
          </cell>
        </row>
        <row r="119">
          <cell r="Q119">
            <v>29566883764</v>
          </cell>
        </row>
        <row r="121">
          <cell r="Q121">
            <v>69454615130.85968</v>
          </cell>
        </row>
        <row r="123">
          <cell r="Q123">
            <v>71946050935.089661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3"/>
  <sheetViews>
    <sheetView tabSelected="1" workbookViewId="0">
      <pane xSplit="7" ySplit="17" topLeftCell="I45" activePane="bottomRight" state="frozen"/>
      <selection pane="topRight" activeCell="H1" sqref="H1"/>
      <selection pane="bottomLeft" activeCell="A18" sqref="A18"/>
      <selection pane="bottomRight" activeCell="I21" sqref="I21"/>
    </sheetView>
  </sheetViews>
  <sheetFormatPr defaultColWidth="11" defaultRowHeight="15.75" x14ac:dyDescent="0.25"/>
  <cols>
    <col min="1" max="1" width="7.375" style="1" customWidth="1"/>
    <col min="2" max="2" width="1" style="1" customWidth="1"/>
    <col min="3" max="5" width="0.625" style="1" customWidth="1"/>
    <col min="6" max="6" width="46.25" style="2" customWidth="1"/>
    <col min="7" max="7" width="10.375" style="2" hidden="1" customWidth="1"/>
    <col min="8" max="8" width="22.375" style="2" customWidth="1"/>
    <col min="9" max="9" width="18.625" style="3" bestFit="1" customWidth="1"/>
    <col min="10" max="10" width="7.875" style="2" bestFit="1" customWidth="1"/>
    <col min="11" max="11" width="19" style="2" bestFit="1" customWidth="1"/>
    <col min="12" max="13" width="19" style="2" hidden="1" customWidth="1"/>
    <col min="14" max="14" width="20.125" hidden="1" customWidth="1"/>
  </cols>
  <sheetData>
    <row r="1" spans="1:14" x14ac:dyDescent="0.25">
      <c r="I1" s="110" t="s">
        <v>148</v>
      </c>
      <c r="J1" s="111" t="s">
        <v>151</v>
      </c>
      <c r="K1" s="111"/>
    </row>
    <row r="2" spans="1:14" hidden="1" x14ac:dyDescent="0.25">
      <c r="A2" s="151" t="s">
        <v>137</v>
      </c>
      <c r="B2" s="151"/>
      <c r="C2" s="151"/>
      <c r="D2" s="108" t="s">
        <v>147</v>
      </c>
      <c r="E2" s="108"/>
      <c r="F2" s="109" t="s">
        <v>140</v>
      </c>
      <c r="G2" s="109"/>
      <c r="H2" s="109"/>
      <c r="I2" s="110"/>
      <c r="J2" s="111"/>
      <c r="K2" s="111"/>
    </row>
    <row r="3" spans="1:14" hidden="1" x14ac:dyDescent="0.25">
      <c r="A3" s="108"/>
      <c r="B3" s="108"/>
      <c r="C3" s="108"/>
      <c r="D3" s="108"/>
      <c r="E3" s="108"/>
      <c r="F3" s="109" t="s">
        <v>139</v>
      </c>
      <c r="G3" s="109"/>
      <c r="H3" s="109"/>
      <c r="I3" s="110"/>
      <c r="J3" s="111"/>
      <c r="K3" s="111"/>
    </row>
    <row r="4" spans="1:14" hidden="1" x14ac:dyDescent="0.25">
      <c r="A4" s="108"/>
      <c r="B4" s="108"/>
      <c r="C4" s="108"/>
      <c r="D4" s="108"/>
      <c r="E4" s="108"/>
      <c r="F4" s="109" t="s">
        <v>138</v>
      </c>
      <c r="G4" s="109"/>
      <c r="H4" s="109"/>
      <c r="I4" s="110"/>
      <c r="J4" s="111"/>
      <c r="K4" s="111"/>
    </row>
    <row r="5" spans="1:14" x14ac:dyDescent="0.25">
      <c r="I5" s="110"/>
      <c r="J5" s="111" t="s">
        <v>150</v>
      </c>
      <c r="K5" s="111" t="s">
        <v>147</v>
      </c>
    </row>
    <row r="6" spans="1:14" x14ac:dyDescent="0.25">
      <c r="I6" s="110"/>
      <c r="J6" s="111" t="s">
        <v>149</v>
      </c>
      <c r="K6" s="111" t="s">
        <v>147</v>
      </c>
    </row>
    <row r="7" spans="1:14" x14ac:dyDescent="0.25">
      <c r="A7" s="4"/>
    </row>
    <row r="8" spans="1:14" ht="18" x14ac:dyDescent="0.25">
      <c r="A8" s="164" t="s">
        <v>101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67"/>
      <c r="M8" s="67"/>
      <c r="N8" s="67"/>
    </row>
    <row r="9" spans="1:14" x14ac:dyDescent="0.25">
      <c r="A9" s="115" t="s">
        <v>102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67"/>
      <c r="M9" s="67"/>
      <c r="N9" s="67"/>
    </row>
    <row r="10" spans="1:14" x14ac:dyDescent="0.25">
      <c r="A10" s="117" t="s">
        <v>103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67"/>
      <c r="M10" s="67"/>
      <c r="N10" s="67"/>
    </row>
    <row r="11" spans="1:14" x14ac:dyDescent="0.25">
      <c r="A11" s="68"/>
      <c r="B11" s="68"/>
      <c r="C11" s="68"/>
      <c r="D11" s="68"/>
      <c r="E11" s="68"/>
      <c r="F11" s="68"/>
      <c r="G11" s="68"/>
      <c r="H11" s="70"/>
      <c r="I11" s="68"/>
      <c r="J11" s="68"/>
      <c r="K11" s="68"/>
      <c r="L11" s="67"/>
      <c r="M11" s="67"/>
      <c r="N11" s="67"/>
    </row>
    <row r="12" spans="1:14" ht="16.5" thickBot="1" x14ac:dyDescent="0.3">
      <c r="F12" s="5"/>
      <c r="G12" s="5"/>
      <c r="H12" s="71"/>
      <c r="I12" s="49"/>
      <c r="J12" s="5"/>
      <c r="K12" s="42" t="s">
        <v>133</v>
      </c>
      <c r="L12" s="42"/>
      <c r="M12" s="42"/>
    </row>
    <row r="13" spans="1:14" ht="16.5" thickTop="1" x14ac:dyDescent="0.25">
      <c r="A13" s="119" t="s">
        <v>115</v>
      </c>
      <c r="B13" s="152" t="s">
        <v>0</v>
      </c>
      <c r="C13" s="153"/>
      <c r="D13" s="153"/>
      <c r="E13" s="153"/>
      <c r="F13" s="154"/>
      <c r="G13" s="119" t="s">
        <v>99</v>
      </c>
      <c r="H13" s="119" t="s">
        <v>1</v>
      </c>
      <c r="I13" s="119" t="s">
        <v>98</v>
      </c>
      <c r="J13" s="119" t="s">
        <v>95</v>
      </c>
      <c r="K13" s="119" t="s">
        <v>97</v>
      </c>
      <c r="L13" s="59"/>
      <c r="M13" s="59"/>
      <c r="N13" t="s">
        <v>100</v>
      </c>
    </row>
    <row r="14" spans="1:14" x14ac:dyDescent="0.25">
      <c r="A14" s="120"/>
      <c r="B14" s="155"/>
      <c r="C14" s="156"/>
      <c r="D14" s="156"/>
      <c r="E14" s="156"/>
      <c r="F14" s="157"/>
      <c r="G14" s="120"/>
      <c r="H14" s="120"/>
      <c r="I14" s="120"/>
      <c r="J14" s="120"/>
      <c r="K14" s="120"/>
      <c r="L14" s="59"/>
      <c r="M14" s="59"/>
    </row>
    <row r="15" spans="1:14" ht="2.1" customHeight="1" x14ac:dyDescent="0.25">
      <c r="A15" s="121"/>
      <c r="B15" s="158"/>
      <c r="C15" s="159"/>
      <c r="D15" s="159"/>
      <c r="E15" s="159"/>
      <c r="F15" s="160"/>
      <c r="G15" s="121"/>
      <c r="H15" s="121"/>
      <c r="I15" s="121"/>
      <c r="J15" s="121"/>
      <c r="K15" s="121"/>
      <c r="L15" s="59"/>
      <c r="M15" s="59"/>
    </row>
    <row r="16" spans="1:14" s="107" customFormat="1" ht="12" x14ac:dyDescent="0.2">
      <c r="A16" s="104">
        <v>1</v>
      </c>
      <c r="B16" s="161">
        <v>2</v>
      </c>
      <c r="C16" s="162"/>
      <c r="D16" s="162"/>
      <c r="E16" s="162"/>
      <c r="F16" s="163"/>
      <c r="G16" s="104">
        <v>3</v>
      </c>
      <c r="H16" s="105">
        <v>3</v>
      </c>
      <c r="I16" s="104">
        <v>4</v>
      </c>
      <c r="J16" s="104">
        <v>5</v>
      </c>
      <c r="K16" s="104">
        <v>6</v>
      </c>
      <c r="L16" s="106"/>
      <c r="M16" s="106"/>
    </row>
    <row r="17" spans="1:14" ht="6.95" customHeight="1" x14ac:dyDescent="0.25">
      <c r="A17" s="6"/>
      <c r="B17" s="7"/>
      <c r="C17" s="7"/>
      <c r="D17" s="7"/>
      <c r="E17" s="7"/>
      <c r="F17" s="7"/>
      <c r="G17" s="8"/>
      <c r="H17" s="72"/>
      <c r="I17" s="8"/>
      <c r="J17" s="6"/>
      <c r="K17" s="6"/>
      <c r="L17" s="61"/>
      <c r="M17" s="61"/>
    </row>
    <row r="18" spans="1:14" x14ac:dyDescent="0.25">
      <c r="A18" s="9">
        <v>1</v>
      </c>
      <c r="B18" s="135" t="s">
        <v>2</v>
      </c>
      <c r="C18" s="136"/>
      <c r="D18" s="136"/>
      <c r="E18" s="136"/>
      <c r="F18" s="137"/>
      <c r="G18" s="50"/>
      <c r="H18" s="43"/>
      <c r="I18" s="10"/>
      <c r="J18" s="43"/>
      <c r="K18" s="43"/>
    </row>
    <row r="19" spans="1:14" x14ac:dyDescent="0.25">
      <c r="A19" s="11">
        <v>2</v>
      </c>
      <c r="B19" s="12"/>
      <c r="C19" s="133" t="s">
        <v>3</v>
      </c>
      <c r="D19" s="133"/>
      <c r="E19" s="133"/>
      <c r="F19" s="134"/>
      <c r="G19" s="20" t="s">
        <v>116</v>
      </c>
      <c r="H19" s="44"/>
      <c r="I19" s="25"/>
      <c r="J19" s="44"/>
      <c r="K19" s="44"/>
    </row>
    <row r="20" spans="1:14" ht="16.5" x14ac:dyDescent="0.25">
      <c r="A20" s="13">
        <v>3</v>
      </c>
      <c r="B20" s="14"/>
      <c r="C20" s="15"/>
      <c r="D20" s="124" t="s">
        <v>4</v>
      </c>
      <c r="E20" s="148"/>
      <c r="F20" s="149"/>
      <c r="G20" s="51"/>
      <c r="H20" s="91">
        <v>28473707255</v>
      </c>
      <c r="I20" s="91">
        <v>37283585365</v>
      </c>
      <c r="J20" s="91">
        <f>I20/H20*100</f>
        <v>130.94039715693495</v>
      </c>
      <c r="K20" s="91">
        <v>23469135275</v>
      </c>
      <c r="L20" s="41"/>
      <c r="M20" s="41"/>
      <c r="N20" s="60">
        <f>I20-'[1]LRA PEMDA VERSI SAP'!Q19</f>
        <v>0</v>
      </c>
    </row>
    <row r="21" spans="1:14" ht="16.5" x14ac:dyDescent="0.25">
      <c r="A21" s="13">
        <v>4</v>
      </c>
      <c r="B21" s="14"/>
      <c r="C21" s="15"/>
      <c r="D21" s="124" t="s">
        <v>5</v>
      </c>
      <c r="E21" s="148"/>
      <c r="F21" s="149"/>
      <c r="G21" s="51"/>
      <c r="H21" s="91">
        <v>39474382856</v>
      </c>
      <c r="I21" s="91">
        <v>15869457322.200001</v>
      </c>
      <c r="J21" s="91">
        <f t="shared" ref="J21:J24" si="0">I21/H21*100</f>
        <v>40.201913681819313</v>
      </c>
      <c r="K21" s="91">
        <v>19562362475</v>
      </c>
      <c r="L21" s="41"/>
      <c r="M21" s="41"/>
      <c r="N21" s="60">
        <f>I21-'[1]LRA PEMDA VERSI SAP'!Q20</f>
        <v>0</v>
      </c>
    </row>
    <row r="22" spans="1:14" ht="16.5" x14ac:dyDescent="0.25">
      <c r="A22" s="16">
        <v>5</v>
      </c>
      <c r="B22" s="17"/>
      <c r="C22" s="18"/>
      <c r="D22" s="150" t="s">
        <v>6</v>
      </c>
      <c r="E22" s="148"/>
      <c r="F22" s="149"/>
      <c r="G22" s="51"/>
      <c r="H22" s="91">
        <v>6155723764</v>
      </c>
      <c r="I22" s="91">
        <v>7134392078</v>
      </c>
      <c r="J22" s="91">
        <f t="shared" si="0"/>
        <v>115.89850928210039</v>
      </c>
      <c r="K22" s="91">
        <v>5610383433</v>
      </c>
      <c r="L22" s="62"/>
      <c r="M22" s="62"/>
      <c r="N22" s="60">
        <f>I22-'[1]LRA PEMDA VERSI SAP'!Q21</f>
        <v>0</v>
      </c>
    </row>
    <row r="23" spans="1:14" ht="16.5" x14ac:dyDescent="0.25">
      <c r="A23" s="11">
        <v>6</v>
      </c>
      <c r="B23" s="12"/>
      <c r="C23" s="19"/>
      <c r="D23" s="124" t="s">
        <v>7</v>
      </c>
      <c r="E23" s="148"/>
      <c r="F23" s="149"/>
      <c r="G23" s="51"/>
      <c r="H23" s="91">
        <v>57069454600</v>
      </c>
      <c r="I23" s="91">
        <v>80220470823.959991</v>
      </c>
      <c r="J23" s="91">
        <f t="shared" si="0"/>
        <v>140.56638772216337</v>
      </c>
      <c r="K23" s="91">
        <v>74369508360.779999</v>
      </c>
      <c r="L23" s="41"/>
      <c r="M23" s="41"/>
      <c r="N23" s="60">
        <f>I23-'[1]LRA PEMDA VERSI SAP'!Q22</f>
        <v>0</v>
      </c>
    </row>
    <row r="24" spans="1:14" ht="16.5" x14ac:dyDescent="0.25">
      <c r="A24" s="11">
        <v>7</v>
      </c>
      <c r="B24" s="12"/>
      <c r="C24" s="19"/>
      <c r="D24" s="19"/>
      <c r="E24" s="133" t="s">
        <v>8</v>
      </c>
      <c r="F24" s="134"/>
      <c r="G24" s="20"/>
      <c r="H24" s="92">
        <f>SUM(H20:H23)</f>
        <v>131173268475</v>
      </c>
      <c r="I24" s="92">
        <f>SUM(I20:I23)</f>
        <v>140507905589.15997</v>
      </c>
      <c r="J24" s="92">
        <f t="shared" si="0"/>
        <v>107.11626478678393</v>
      </c>
      <c r="K24" s="92">
        <f>SUM(K20:K23)</f>
        <v>123011389543.78</v>
      </c>
      <c r="L24" s="47"/>
      <c r="M24" s="47"/>
      <c r="N24" s="60">
        <f>I24-'[1]LRA PEMDA VERSI SAP'!Q23</f>
        <v>0</v>
      </c>
    </row>
    <row r="25" spans="1:14" ht="16.5" x14ac:dyDescent="0.25">
      <c r="A25" s="13">
        <v>8</v>
      </c>
      <c r="B25" s="14"/>
      <c r="C25" s="15"/>
      <c r="D25" s="15"/>
      <c r="E25" s="15"/>
      <c r="F25" s="20"/>
      <c r="G25" s="20"/>
      <c r="H25" s="91"/>
      <c r="I25" s="91"/>
      <c r="J25" s="91"/>
      <c r="K25" s="91"/>
      <c r="L25" s="47"/>
      <c r="M25" s="47"/>
      <c r="N25" s="60">
        <f>I25-'[1]LRA PEMDA VERSI SAP'!Q24</f>
        <v>0</v>
      </c>
    </row>
    <row r="26" spans="1:14" ht="16.5" x14ac:dyDescent="0.25">
      <c r="A26" s="13">
        <v>9</v>
      </c>
      <c r="B26" s="14"/>
      <c r="C26" s="133" t="s">
        <v>9</v>
      </c>
      <c r="D26" s="133"/>
      <c r="E26" s="133"/>
      <c r="F26" s="134"/>
      <c r="G26" s="80" t="s">
        <v>117</v>
      </c>
      <c r="H26" s="91"/>
      <c r="I26" s="91"/>
      <c r="J26" s="91"/>
      <c r="K26" s="91"/>
      <c r="L26" s="41"/>
      <c r="M26" s="41"/>
      <c r="N26" s="60">
        <f>I26-'[1]LRA PEMDA VERSI SAP'!Q25</f>
        <v>0</v>
      </c>
    </row>
    <row r="27" spans="1:14" ht="16.5" x14ac:dyDescent="0.25">
      <c r="A27" s="13">
        <v>10</v>
      </c>
      <c r="B27" s="14"/>
      <c r="C27" s="15"/>
      <c r="D27" s="133" t="s">
        <v>10</v>
      </c>
      <c r="E27" s="133"/>
      <c r="F27" s="134"/>
      <c r="G27" s="80" t="s">
        <v>118</v>
      </c>
      <c r="H27" s="91"/>
      <c r="I27" s="91"/>
      <c r="J27" s="91"/>
      <c r="K27" s="91"/>
      <c r="L27" s="41"/>
      <c r="M27" s="41"/>
      <c r="N27" s="60">
        <f>I27-'[1]LRA PEMDA VERSI SAP'!Q26</f>
        <v>0</v>
      </c>
    </row>
    <row r="28" spans="1:14" ht="16.5" x14ac:dyDescent="0.25">
      <c r="A28" s="11">
        <v>11</v>
      </c>
      <c r="B28" s="12"/>
      <c r="C28" s="19"/>
      <c r="D28" s="124" t="s">
        <v>11</v>
      </c>
      <c r="E28" s="124"/>
      <c r="F28" s="125"/>
      <c r="G28" s="52"/>
      <c r="H28" s="91">
        <v>56579421058</v>
      </c>
      <c r="I28" s="91">
        <v>59260714477</v>
      </c>
      <c r="J28" s="91">
        <f t="shared" ref="J28:J32" si="1">I28/H28*100</f>
        <v>104.73899055321083</v>
      </c>
      <c r="K28" s="91">
        <v>57068363859</v>
      </c>
      <c r="L28" s="41"/>
      <c r="M28" s="41"/>
      <c r="N28" s="60">
        <f>I28-'[1]LRA PEMDA VERSI SAP'!Q27</f>
        <v>0</v>
      </c>
    </row>
    <row r="29" spans="1:14" ht="16.5" x14ac:dyDescent="0.25">
      <c r="A29" s="11">
        <v>12</v>
      </c>
      <c r="B29" s="12"/>
      <c r="C29" s="19"/>
      <c r="D29" s="124" t="s">
        <v>12</v>
      </c>
      <c r="E29" s="124"/>
      <c r="F29" s="125"/>
      <c r="G29" s="52"/>
      <c r="H29" s="91">
        <v>4927822527</v>
      </c>
      <c r="I29" s="91">
        <v>5958124868</v>
      </c>
      <c r="J29" s="91">
        <f t="shared" si="1"/>
        <v>120.90786215118092</v>
      </c>
      <c r="K29" s="91">
        <v>2275490950</v>
      </c>
      <c r="L29" s="41"/>
      <c r="M29" s="41"/>
      <c r="N29" s="60">
        <f>I29-'[1]LRA PEMDA VERSI SAP'!Q28</f>
        <v>0</v>
      </c>
    </row>
    <row r="30" spans="1:14" ht="16.5" x14ac:dyDescent="0.25">
      <c r="A30" s="13">
        <v>13</v>
      </c>
      <c r="B30" s="14"/>
      <c r="C30" s="15"/>
      <c r="D30" s="124" t="s">
        <v>13</v>
      </c>
      <c r="E30" s="124"/>
      <c r="F30" s="125"/>
      <c r="G30" s="52"/>
      <c r="H30" s="91">
        <v>865423847000</v>
      </c>
      <c r="I30" s="91">
        <v>865423847000</v>
      </c>
      <c r="J30" s="91">
        <f t="shared" si="1"/>
        <v>100</v>
      </c>
      <c r="K30" s="91">
        <v>793651563000</v>
      </c>
      <c r="L30" s="41"/>
      <c r="M30" s="41"/>
      <c r="N30" s="60">
        <f>I30-'[1]LRA PEMDA VERSI SAP'!Q29</f>
        <v>0</v>
      </c>
    </row>
    <row r="31" spans="1:14" ht="16.5" x14ac:dyDescent="0.25">
      <c r="A31" s="13">
        <v>14</v>
      </c>
      <c r="B31" s="14"/>
      <c r="C31" s="15"/>
      <c r="D31" s="124" t="s">
        <v>14</v>
      </c>
      <c r="E31" s="124"/>
      <c r="F31" s="125"/>
      <c r="G31" s="52"/>
      <c r="H31" s="91">
        <v>80921100000</v>
      </c>
      <c r="I31" s="91">
        <v>80921100000</v>
      </c>
      <c r="J31" s="91">
        <f t="shared" si="1"/>
        <v>100</v>
      </c>
      <c r="K31" s="91">
        <v>94048350000</v>
      </c>
      <c r="L31" s="41"/>
      <c r="M31" s="41"/>
      <c r="N31" s="60">
        <f>I31-'[1]LRA PEMDA VERSI SAP'!Q30</f>
        <v>0</v>
      </c>
    </row>
    <row r="32" spans="1:14" ht="16.5" x14ac:dyDescent="0.25">
      <c r="A32" s="13">
        <v>15</v>
      </c>
      <c r="B32" s="14"/>
      <c r="C32" s="15"/>
      <c r="D32" s="15"/>
      <c r="E32" s="133" t="s">
        <v>15</v>
      </c>
      <c r="F32" s="134"/>
      <c r="G32" s="20"/>
      <c r="H32" s="92">
        <f>SUM(H28:H31)</f>
        <v>1007852190585</v>
      </c>
      <c r="I32" s="92">
        <f>SUM(I28:I31)</f>
        <v>1011563786345</v>
      </c>
      <c r="J32" s="92">
        <f t="shared" si="1"/>
        <v>100.36826786652571</v>
      </c>
      <c r="K32" s="92">
        <f>SUM(K28:K31)</f>
        <v>947043767809</v>
      </c>
      <c r="L32" s="47"/>
      <c r="M32" s="47"/>
      <c r="N32" s="60">
        <f>I32-'[1]LRA PEMDA VERSI SAP'!Q31</f>
        <v>0</v>
      </c>
    </row>
    <row r="33" spans="1:14" ht="16.5" x14ac:dyDescent="0.25">
      <c r="A33" s="11">
        <v>16</v>
      </c>
      <c r="B33" s="12"/>
      <c r="C33" s="19"/>
      <c r="D33" s="19"/>
      <c r="E33" s="19"/>
      <c r="F33" s="20"/>
      <c r="G33" s="20"/>
      <c r="H33" s="91"/>
      <c r="I33" s="91"/>
      <c r="J33" s="91"/>
      <c r="K33" s="91"/>
      <c r="L33" s="41"/>
      <c r="M33" s="41"/>
      <c r="N33" s="60">
        <f>I33-'[1]LRA PEMDA VERSI SAP'!Q32</f>
        <v>0</v>
      </c>
    </row>
    <row r="34" spans="1:14" ht="16.5" x14ac:dyDescent="0.25">
      <c r="A34" s="11">
        <v>17</v>
      </c>
      <c r="B34" s="12"/>
      <c r="C34" s="19"/>
      <c r="D34" s="133" t="s">
        <v>16</v>
      </c>
      <c r="E34" s="133"/>
      <c r="F34" s="134"/>
      <c r="G34" s="80" t="s">
        <v>119</v>
      </c>
      <c r="H34" s="91"/>
      <c r="I34" s="91"/>
      <c r="J34" s="91"/>
      <c r="K34" s="91"/>
      <c r="L34" s="41"/>
      <c r="M34" s="41"/>
      <c r="N34" s="60">
        <f>I34-'[1]LRA PEMDA VERSI SAP'!Q33</f>
        <v>0</v>
      </c>
    </row>
    <row r="35" spans="1:14" ht="16.5" x14ac:dyDescent="0.25">
      <c r="A35" s="13">
        <v>18</v>
      </c>
      <c r="B35" s="14"/>
      <c r="C35" s="15"/>
      <c r="D35" s="124" t="s">
        <v>17</v>
      </c>
      <c r="E35" s="124"/>
      <c r="F35" s="125"/>
      <c r="G35" s="52"/>
      <c r="H35" s="91">
        <v>0</v>
      </c>
      <c r="I35" s="91">
        <v>0</v>
      </c>
      <c r="J35" s="91"/>
      <c r="K35" s="91">
        <v>0</v>
      </c>
      <c r="L35" s="41"/>
      <c r="M35" s="41"/>
      <c r="N35" s="60">
        <f>I35-'[1]LRA PEMDA VERSI SAP'!Q34</f>
        <v>0</v>
      </c>
    </row>
    <row r="36" spans="1:14" ht="16.5" x14ac:dyDescent="0.25">
      <c r="A36" s="13">
        <v>19</v>
      </c>
      <c r="B36" s="14"/>
      <c r="C36" s="15"/>
      <c r="D36" s="124" t="s">
        <v>18</v>
      </c>
      <c r="E36" s="124"/>
      <c r="F36" s="125"/>
      <c r="G36" s="52"/>
      <c r="H36" s="91">
        <v>205042277000</v>
      </c>
      <c r="I36" s="91">
        <v>203845275000</v>
      </c>
      <c r="J36" s="91">
        <f t="shared" ref="J36:J37" si="2">I36/H36*100</f>
        <v>99.416216978511216</v>
      </c>
      <c r="K36" s="91">
        <v>136130722000</v>
      </c>
      <c r="L36" s="41"/>
      <c r="M36" s="41"/>
      <c r="N36" s="60">
        <f>I36-'[1]LRA PEMDA VERSI SAP'!Q35</f>
        <v>0</v>
      </c>
    </row>
    <row r="37" spans="1:14" ht="16.5" x14ac:dyDescent="0.25">
      <c r="A37" s="13">
        <v>20</v>
      </c>
      <c r="B37" s="14"/>
      <c r="C37" s="15"/>
      <c r="D37" s="15"/>
      <c r="E37" s="133" t="s">
        <v>19</v>
      </c>
      <c r="F37" s="134"/>
      <c r="G37" s="20"/>
      <c r="H37" s="92">
        <f>SUM(H35:H36)</f>
        <v>205042277000</v>
      </c>
      <c r="I37" s="92">
        <f>SUM(I35:I36)</f>
        <v>203845275000</v>
      </c>
      <c r="J37" s="92">
        <f t="shared" si="2"/>
        <v>99.416216978511216</v>
      </c>
      <c r="K37" s="92">
        <f>SUM(K35:K36)</f>
        <v>136130722000</v>
      </c>
      <c r="L37" s="47"/>
      <c r="M37" s="47"/>
      <c r="N37" s="60">
        <f>I37-'[1]LRA PEMDA VERSI SAP'!Q36</f>
        <v>0</v>
      </c>
    </row>
    <row r="38" spans="1:14" ht="16.5" x14ac:dyDescent="0.25">
      <c r="A38" s="11">
        <v>21</v>
      </c>
      <c r="B38" s="12"/>
      <c r="C38" s="21"/>
      <c r="D38" s="19"/>
      <c r="E38" s="146"/>
      <c r="F38" s="147"/>
      <c r="G38" s="53"/>
      <c r="H38" s="91"/>
      <c r="I38" s="91"/>
      <c r="J38" s="91"/>
      <c r="K38" s="91"/>
      <c r="L38" s="41"/>
      <c r="M38" s="41"/>
      <c r="N38" s="60">
        <f>I38-'[1]LRA PEMDA VERSI SAP'!Q37</f>
        <v>0</v>
      </c>
    </row>
    <row r="39" spans="1:14" ht="16.5" x14ac:dyDescent="0.25">
      <c r="A39" s="11">
        <v>22</v>
      </c>
      <c r="B39" s="12"/>
      <c r="C39" s="19"/>
      <c r="D39" s="133" t="s">
        <v>20</v>
      </c>
      <c r="E39" s="133"/>
      <c r="F39" s="134"/>
      <c r="G39" s="80" t="s">
        <v>120</v>
      </c>
      <c r="H39" s="91"/>
      <c r="I39" s="91"/>
      <c r="J39" s="91"/>
      <c r="K39" s="91"/>
      <c r="L39" s="41"/>
      <c r="M39" s="41"/>
      <c r="N39" s="60">
        <f>I39-'[1]LRA PEMDA VERSI SAP'!Q38</f>
        <v>0</v>
      </c>
    </row>
    <row r="40" spans="1:14" ht="16.5" x14ac:dyDescent="0.25">
      <c r="A40" s="13">
        <v>23</v>
      </c>
      <c r="B40" s="14"/>
      <c r="C40" s="15"/>
      <c r="D40" s="124" t="s">
        <v>21</v>
      </c>
      <c r="E40" s="124"/>
      <c r="F40" s="125"/>
      <c r="G40" s="52"/>
      <c r="H40" s="91">
        <v>68884126816.759995</v>
      </c>
      <c r="I40" s="91">
        <v>54467702022.759995</v>
      </c>
      <c r="J40" s="91">
        <f t="shared" ref="J40:J44" si="3">I40/H40*100</f>
        <v>79.071485028257072</v>
      </c>
      <c r="K40" s="91">
        <v>23636574764.889999</v>
      </c>
      <c r="L40" s="41"/>
      <c r="M40" s="41"/>
      <c r="N40" s="60">
        <f>I40-'[1]LRA PEMDA VERSI SAP'!Q39</f>
        <v>0</v>
      </c>
    </row>
    <row r="41" spans="1:14" ht="16.5" x14ac:dyDescent="0.25">
      <c r="A41" s="13">
        <v>24</v>
      </c>
      <c r="B41" s="14"/>
      <c r="C41" s="15"/>
      <c r="D41" s="124" t="s">
        <v>22</v>
      </c>
      <c r="E41" s="124"/>
      <c r="F41" s="125"/>
      <c r="G41" s="52"/>
      <c r="H41" s="91">
        <v>0</v>
      </c>
      <c r="I41" s="91">
        <v>0</v>
      </c>
      <c r="J41" s="91">
        <v>0</v>
      </c>
      <c r="K41" s="91">
        <v>0</v>
      </c>
      <c r="L41" s="41"/>
      <c r="M41" s="41"/>
      <c r="N41" s="60">
        <f>I41-'[1]LRA PEMDA VERSI SAP'!Q40</f>
        <v>0</v>
      </c>
    </row>
    <row r="42" spans="1:14" ht="16.5" x14ac:dyDescent="0.25">
      <c r="A42" s="13">
        <v>25</v>
      </c>
      <c r="B42" s="14"/>
      <c r="C42" s="15"/>
      <c r="D42" s="124" t="s">
        <v>23</v>
      </c>
      <c r="E42" s="124"/>
      <c r="F42" s="125"/>
      <c r="G42" s="52"/>
      <c r="H42" s="91">
        <v>5000000000</v>
      </c>
      <c r="I42" s="91">
        <v>0</v>
      </c>
      <c r="J42" s="91">
        <f t="shared" si="3"/>
        <v>0</v>
      </c>
      <c r="K42" s="91">
        <v>0</v>
      </c>
      <c r="L42" s="41"/>
      <c r="M42" s="41"/>
      <c r="N42" s="60">
        <f>I42-'[1]LRA PEMDA VERSI SAP'!Q41</f>
        <v>0</v>
      </c>
    </row>
    <row r="43" spans="1:14" ht="16.5" x14ac:dyDescent="0.25">
      <c r="A43" s="11">
        <v>26</v>
      </c>
      <c r="B43" s="12"/>
      <c r="C43" s="19"/>
      <c r="D43" s="19"/>
      <c r="E43" s="133" t="s">
        <v>24</v>
      </c>
      <c r="F43" s="134"/>
      <c r="G43" s="20"/>
      <c r="H43" s="92">
        <f>SUM(H40:H42)</f>
        <v>73884126816.759995</v>
      </c>
      <c r="I43" s="92">
        <f>SUM(I40:I42)</f>
        <v>54467702022.759995</v>
      </c>
      <c r="J43" s="92">
        <f>I43/H43*100</f>
        <v>73.72043816372809</v>
      </c>
      <c r="K43" s="92">
        <f>SUM(K40:K42)</f>
        <v>23636574764.889999</v>
      </c>
      <c r="L43" s="47"/>
      <c r="M43" s="47"/>
      <c r="N43" s="60">
        <f>I43-'[1]LRA PEMDA VERSI SAP'!Q42</f>
        <v>0</v>
      </c>
    </row>
    <row r="44" spans="1:14" ht="16.5" x14ac:dyDescent="0.25">
      <c r="A44" s="11">
        <v>27</v>
      </c>
      <c r="B44" s="12"/>
      <c r="C44" s="19"/>
      <c r="D44" s="19"/>
      <c r="E44" s="133" t="s">
        <v>25</v>
      </c>
      <c r="F44" s="134"/>
      <c r="G44" s="20"/>
      <c r="H44" s="92">
        <f>H32+H37+H43</f>
        <v>1286778594401.76</v>
      </c>
      <c r="I44" s="92">
        <f>I32+I37+I43</f>
        <v>1269876763367.76</v>
      </c>
      <c r="J44" s="92">
        <f t="shared" si="3"/>
        <v>98.686500451007433</v>
      </c>
      <c r="K44" s="92">
        <f>K32+K37+K43</f>
        <v>1106811064573.8899</v>
      </c>
      <c r="L44" s="47"/>
      <c r="M44" s="47">
        <f>I44-I43-I37-I32</f>
        <v>0</v>
      </c>
      <c r="N44" s="60">
        <f>I44-'[1]LRA PEMDA VERSI SAP'!Q43</f>
        <v>0</v>
      </c>
    </row>
    <row r="45" spans="1:14" ht="16.5" x14ac:dyDescent="0.25">
      <c r="A45" s="13">
        <v>28</v>
      </c>
      <c r="B45" s="14"/>
      <c r="C45" s="15"/>
      <c r="D45" s="15"/>
      <c r="E45" s="15"/>
      <c r="F45" s="20"/>
      <c r="G45" s="20"/>
      <c r="H45" s="91"/>
      <c r="I45" s="91"/>
      <c r="J45" s="91"/>
      <c r="K45" s="91"/>
      <c r="L45" s="41"/>
      <c r="M45" s="41"/>
      <c r="N45" s="60">
        <f>I45-'[1]LRA PEMDA VERSI SAP'!Q44</f>
        <v>0</v>
      </c>
    </row>
    <row r="46" spans="1:14" ht="16.5" x14ac:dyDescent="0.25">
      <c r="A46" s="13">
        <v>29</v>
      </c>
      <c r="B46" s="22"/>
      <c r="C46" s="133" t="s">
        <v>26</v>
      </c>
      <c r="D46" s="133"/>
      <c r="E46" s="133"/>
      <c r="F46" s="134"/>
      <c r="G46" s="80" t="s">
        <v>121</v>
      </c>
      <c r="H46" s="91"/>
      <c r="I46" s="91"/>
      <c r="J46" s="91"/>
      <c r="K46" s="91"/>
      <c r="L46" s="41"/>
      <c r="M46" s="41"/>
      <c r="N46" s="60">
        <f>I46-'[1]LRA PEMDA VERSI SAP'!Q45</f>
        <v>0</v>
      </c>
    </row>
    <row r="47" spans="1:14" ht="16.5" x14ac:dyDescent="0.25">
      <c r="A47" s="13">
        <v>30</v>
      </c>
      <c r="B47" s="14"/>
      <c r="C47" s="15"/>
      <c r="D47" s="124" t="s">
        <v>27</v>
      </c>
      <c r="E47" s="124"/>
      <c r="F47" s="125"/>
      <c r="G47" s="52"/>
      <c r="H47" s="91">
        <v>1000000000</v>
      </c>
      <c r="I47" s="91">
        <v>8295887784</v>
      </c>
      <c r="J47" s="91">
        <f t="shared" ref="J47:J50" si="4">I47/H47*100</f>
        <v>829.58877839999991</v>
      </c>
      <c r="K47" s="91">
        <v>701831500</v>
      </c>
      <c r="L47" s="41">
        <v>1411225521000</v>
      </c>
      <c r="M47" s="41">
        <f>L47-I51</f>
        <v>-7455035740.9199219</v>
      </c>
      <c r="N47" s="60">
        <f>I47-'[1]LRA PEMDA VERSI SAP'!Q46</f>
        <v>0</v>
      </c>
    </row>
    <row r="48" spans="1:14" ht="16.5" x14ac:dyDescent="0.25">
      <c r="A48" s="11">
        <v>31</v>
      </c>
      <c r="B48" s="12"/>
      <c r="C48" s="19"/>
      <c r="D48" s="124" t="s">
        <v>28</v>
      </c>
      <c r="E48" s="124"/>
      <c r="F48" s="125"/>
      <c r="G48" s="52"/>
      <c r="H48" s="91">
        <v>0</v>
      </c>
      <c r="I48" s="91">
        <v>0</v>
      </c>
      <c r="J48" s="91">
        <v>0</v>
      </c>
      <c r="K48" s="91">
        <v>0</v>
      </c>
      <c r="L48" s="41">
        <v>1416044951458.9199</v>
      </c>
      <c r="M48" s="41">
        <f>L48-L47</f>
        <v>4819430458.9199219</v>
      </c>
      <c r="N48" s="60">
        <f>I48-'[1]LRA PEMDA VERSI SAP'!Q47</f>
        <v>0</v>
      </c>
    </row>
    <row r="49" spans="1:14" ht="16.5" x14ac:dyDescent="0.25">
      <c r="A49" s="11">
        <v>32</v>
      </c>
      <c r="B49" s="12"/>
      <c r="C49" s="19"/>
      <c r="D49" s="124" t="s">
        <v>29</v>
      </c>
      <c r="E49" s="124"/>
      <c r="F49" s="125"/>
      <c r="G49" s="52"/>
      <c r="H49" s="91">
        <v>0</v>
      </c>
      <c r="I49" s="91">
        <v>0</v>
      </c>
      <c r="J49" s="91">
        <v>0</v>
      </c>
      <c r="K49" s="91">
        <v>0</v>
      </c>
      <c r="L49" s="41">
        <f>L47-L48</f>
        <v>-4819430458.9199219</v>
      </c>
      <c r="M49" s="41">
        <f>I47+M47</f>
        <v>840852043.08007812</v>
      </c>
      <c r="N49" s="60">
        <f>I49-'[1]LRA PEMDA VERSI SAP'!Q48</f>
        <v>0</v>
      </c>
    </row>
    <row r="50" spans="1:14" ht="16.5" x14ac:dyDescent="0.25">
      <c r="A50" s="13">
        <v>33</v>
      </c>
      <c r="B50" s="14"/>
      <c r="C50" s="15"/>
      <c r="D50" s="15"/>
      <c r="E50" s="133" t="s">
        <v>30</v>
      </c>
      <c r="F50" s="134"/>
      <c r="G50" s="20"/>
      <c r="H50" s="92">
        <f>SUM(H47:H49)</f>
        <v>1000000000</v>
      </c>
      <c r="I50" s="92">
        <f>SUM(I47:I49)</f>
        <v>8295887784</v>
      </c>
      <c r="J50" s="92">
        <f t="shared" si="4"/>
        <v>829.58877839999991</v>
      </c>
      <c r="K50" s="92">
        <f>SUM(K47:K49)</f>
        <v>701831500</v>
      </c>
      <c r="L50" s="47"/>
      <c r="M50" s="47"/>
      <c r="N50" s="60">
        <f>I50-'[1]LRA PEMDA VERSI SAP'!Q49</f>
        <v>0</v>
      </c>
    </row>
    <row r="51" spans="1:14" ht="16.5" x14ac:dyDescent="0.25">
      <c r="A51" s="13">
        <v>34</v>
      </c>
      <c r="B51" s="14"/>
      <c r="C51" s="15"/>
      <c r="D51" s="15"/>
      <c r="E51" s="15"/>
      <c r="F51" s="20" t="s">
        <v>31</v>
      </c>
      <c r="G51" s="20"/>
      <c r="H51" s="92">
        <f>H24+H44+H50</f>
        <v>1418951862876.76</v>
      </c>
      <c r="I51" s="92">
        <f>I24+I44+I50</f>
        <v>1418680556740.9199</v>
      </c>
      <c r="J51" s="92">
        <f>I51/H51*100</f>
        <v>99.980879821018732</v>
      </c>
      <c r="K51" s="92">
        <f>K24+K44+K50</f>
        <v>1230524285617.6699</v>
      </c>
      <c r="L51" s="47">
        <v>4819430650</v>
      </c>
      <c r="M51" s="47">
        <f>I51-I50-I44-I24</f>
        <v>0</v>
      </c>
      <c r="N51" s="60">
        <f>I51-'[1]LRA PEMDA VERSI SAP'!Q50</f>
        <v>0</v>
      </c>
    </row>
    <row r="52" spans="1:14" ht="16.5" x14ac:dyDescent="0.25">
      <c r="A52" s="13">
        <v>35</v>
      </c>
      <c r="B52" s="14"/>
      <c r="C52" s="15"/>
      <c r="D52" s="15"/>
      <c r="E52" s="15"/>
      <c r="F52" s="23"/>
      <c r="G52" s="23"/>
      <c r="H52" s="91"/>
      <c r="I52" s="91"/>
      <c r="J52" s="91"/>
      <c r="K52" s="91"/>
      <c r="L52" s="41">
        <f>L48-L51</f>
        <v>1411225520808.9199</v>
      </c>
      <c r="M52" s="41"/>
      <c r="N52" s="60">
        <f>I52-'[1]LRA PEMDA VERSI SAP'!Q51</f>
        <v>0</v>
      </c>
    </row>
    <row r="53" spans="1:14" ht="16.5" x14ac:dyDescent="0.25">
      <c r="A53" s="11">
        <v>36</v>
      </c>
      <c r="B53" s="135" t="s">
        <v>32</v>
      </c>
      <c r="C53" s="136"/>
      <c r="D53" s="136"/>
      <c r="E53" s="136"/>
      <c r="F53" s="137"/>
      <c r="G53" s="54"/>
      <c r="H53" s="91"/>
      <c r="I53" s="91"/>
      <c r="J53" s="91"/>
      <c r="K53" s="91"/>
      <c r="L53" s="41"/>
      <c r="M53" s="41"/>
      <c r="N53" s="60">
        <f>I53-'[1]LRA PEMDA VERSI SAP'!Q52</f>
        <v>0</v>
      </c>
    </row>
    <row r="54" spans="1:14" ht="16.5" x14ac:dyDescent="0.25">
      <c r="A54" s="11">
        <v>37</v>
      </c>
      <c r="B54" s="12"/>
      <c r="C54" s="144" t="s">
        <v>33</v>
      </c>
      <c r="D54" s="144"/>
      <c r="E54" s="144"/>
      <c r="F54" s="145"/>
      <c r="G54" s="80" t="s">
        <v>122</v>
      </c>
      <c r="H54" s="91"/>
      <c r="I54" s="91"/>
      <c r="J54" s="91"/>
      <c r="K54" s="91"/>
      <c r="L54" s="41"/>
      <c r="M54" s="41"/>
      <c r="N54" s="60">
        <f>I54-'[1]LRA PEMDA VERSI SAP'!Q53</f>
        <v>0</v>
      </c>
    </row>
    <row r="55" spans="1:14" ht="16.5" x14ac:dyDescent="0.25">
      <c r="A55" s="13">
        <v>38</v>
      </c>
      <c r="B55" s="12"/>
      <c r="C55" s="24"/>
      <c r="D55" s="124" t="s">
        <v>34</v>
      </c>
      <c r="E55" s="124"/>
      <c r="F55" s="125"/>
      <c r="G55" s="52"/>
      <c r="H55" s="91">
        <f>H56+H57</f>
        <v>866263430550.2085</v>
      </c>
      <c r="I55" s="91">
        <v>827182767668</v>
      </c>
      <c r="J55" s="91">
        <f t="shared" ref="J55:J64" si="5">I55/H55*100</f>
        <v>95.488593711339476</v>
      </c>
      <c r="K55" s="91">
        <f>K56+K57</f>
        <v>736750447619.83008</v>
      </c>
      <c r="L55" s="41"/>
      <c r="M55" s="41"/>
      <c r="N55" s="60">
        <f>I55-'[1]LRA PEMDA VERSI SAP'!Q54</f>
        <v>0</v>
      </c>
    </row>
    <row r="56" spans="1:14" ht="16.5" x14ac:dyDescent="0.25">
      <c r="A56" s="13"/>
      <c r="B56" s="14"/>
      <c r="C56" s="15"/>
      <c r="D56" s="124" t="s">
        <v>35</v>
      </c>
      <c r="E56" s="124"/>
      <c r="F56" s="125"/>
      <c r="G56" s="52"/>
      <c r="H56" s="91">
        <v>832693911723.20996</v>
      </c>
      <c r="I56" s="91">
        <v>799185368383</v>
      </c>
      <c r="J56" s="91">
        <f t="shared" si="5"/>
        <v>95.975887073454629</v>
      </c>
      <c r="K56" s="91">
        <v>701248393713.83008</v>
      </c>
      <c r="L56" s="41"/>
      <c r="M56" s="41"/>
      <c r="N56" s="60">
        <f>I56-'[1]LRA PEMDA VERSI SAP'!Q55</f>
        <v>0</v>
      </c>
    </row>
    <row r="57" spans="1:14" ht="16.5" x14ac:dyDescent="0.25">
      <c r="A57" s="13"/>
      <c r="B57" s="14"/>
      <c r="C57" s="15"/>
      <c r="D57" s="124" t="s">
        <v>36</v>
      </c>
      <c r="E57" s="124"/>
      <c r="F57" s="125"/>
      <c r="G57" s="52"/>
      <c r="H57" s="91">
        <v>33569518826.998501</v>
      </c>
      <c r="I57" s="91">
        <v>27997399285</v>
      </c>
      <c r="J57" s="91">
        <f t="shared" si="5"/>
        <v>83.401252872540169</v>
      </c>
      <c r="K57" s="91">
        <v>35502053906</v>
      </c>
      <c r="L57" s="41"/>
      <c r="M57" s="41"/>
      <c r="N57" s="60">
        <f>I57-'[1]LRA PEMDA VERSI SAP'!Q56</f>
        <v>0</v>
      </c>
    </row>
    <row r="58" spans="1:14" ht="16.5" x14ac:dyDescent="0.25">
      <c r="A58" s="13">
        <v>39</v>
      </c>
      <c r="B58" s="14"/>
      <c r="C58" s="15"/>
      <c r="D58" s="124" t="s">
        <v>37</v>
      </c>
      <c r="E58" s="124"/>
      <c r="F58" s="125"/>
      <c r="G58" s="52"/>
      <c r="H58" s="91">
        <f>233654193131.742-75443370737-258950000</f>
        <v>157951872394.742</v>
      </c>
      <c r="I58" s="91">
        <v>145158753228.23001</v>
      </c>
      <c r="J58" s="91">
        <f t="shared" si="5"/>
        <v>91.900622023308244</v>
      </c>
      <c r="K58" s="91">
        <v>102890172509.66</v>
      </c>
      <c r="L58" s="41"/>
      <c r="M58" s="41"/>
      <c r="N58" s="60">
        <f>I58-'[1]LRA PEMDA VERSI SAP'!Q57</f>
        <v>0</v>
      </c>
    </row>
    <row r="59" spans="1:14" ht="16.5" x14ac:dyDescent="0.25">
      <c r="A59" s="11">
        <v>40</v>
      </c>
      <c r="B59" s="12"/>
      <c r="C59" s="19"/>
      <c r="D59" s="124" t="s">
        <v>38</v>
      </c>
      <c r="E59" s="124"/>
      <c r="F59" s="125"/>
      <c r="G59" s="52"/>
      <c r="H59" s="91">
        <v>5627966713</v>
      </c>
      <c r="I59" s="91">
        <v>5590733232.3599997</v>
      </c>
      <c r="J59" s="91">
        <f t="shared" si="5"/>
        <v>99.338420382729069</v>
      </c>
      <c r="K59" s="91">
        <v>1543461625.8099999</v>
      </c>
      <c r="L59" s="41"/>
      <c r="M59" s="41"/>
      <c r="N59" s="60">
        <f>I59-'[1]LRA PEMDA VERSI SAP'!Q58</f>
        <v>0</v>
      </c>
    </row>
    <row r="60" spans="1:14" ht="16.5" x14ac:dyDescent="0.25">
      <c r="A60" s="13">
        <v>41</v>
      </c>
      <c r="B60" s="12"/>
      <c r="C60" s="19"/>
      <c r="D60" s="124" t="s">
        <v>39</v>
      </c>
      <c r="E60" s="124"/>
      <c r="F60" s="125"/>
      <c r="G60" s="52"/>
      <c r="H60" s="91">
        <v>0</v>
      </c>
      <c r="I60" s="91">
        <v>0</v>
      </c>
      <c r="J60" s="91">
        <v>0</v>
      </c>
      <c r="K60" s="91">
        <v>0</v>
      </c>
      <c r="L60" s="41"/>
      <c r="M60" s="41"/>
      <c r="N60" s="60">
        <f>I60-'[1]LRA PEMDA VERSI SAP'!Q59</f>
        <v>0</v>
      </c>
    </row>
    <row r="61" spans="1:14" ht="16.5" x14ac:dyDescent="0.25">
      <c r="A61" s="11">
        <v>42</v>
      </c>
      <c r="B61" s="14"/>
      <c r="C61" s="15"/>
      <c r="D61" s="124" t="s">
        <v>40</v>
      </c>
      <c r="E61" s="124"/>
      <c r="F61" s="125"/>
      <c r="G61" s="52"/>
      <c r="H61" s="91">
        <f>13964050000+75702320737</f>
        <v>89666370737</v>
      </c>
      <c r="I61" s="91">
        <v>88010194637</v>
      </c>
      <c r="J61" s="91">
        <f t="shared" si="5"/>
        <v>98.15295736139727</v>
      </c>
      <c r="K61" s="91">
        <v>38892148750</v>
      </c>
      <c r="L61" s="41"/>
      <c r="M61" s="41"/>
      <c r="N61" s="60">
        <f>I61-'[1]LRA PEMDA VERSI SAP'!Q60</f>
        <v>0</v>
      </c>
    </row>
    <row r="62" spans="1:14" ht="16.5" x14ac:dyDescent="0.25">
      <c r="A62" s="13">
        <v>43</v>
      </c>
      <c r="B62" s="14"/>
      <c r="C62" s="15"/>
      <c r="D62" s="124" t="s">
        <v>41</v>
      </c>
      <c r="E62" s="124"/>
      <c r="F62" s="125"/>
      <c r="G62" s="52"/>
      <c r="H62" s="91">
        <v>6626203120.0500002</v>
      </c>
      <c r="I62" s="91">
        <v>5263119350</v>
      </c>
      <c r="J62" s="91">
        <f t="shared" si="5"/>
        <v>79.428886417238076</v>
      </c>
      <c r="K62" s="91">
        <v>5702883300</v>
      </c>
      <c r="L62" s="41"/>
      <c r="M62" s="41"/>
      <c r="N62" s="60">
        <f>I62-'[1]LRA PEMDA VERSI SAP'!Q61</f>
        <v>0</v>
      </c>
    </row>
    <row r="63" spans="1:14" ht="16.5" x14ac:dyDescent="0.25">
      <c r="A63" s="11">
        <v>44</v>
      </c>
      <c r="B63" s="14"/>
      <c r="C63" s="15"/>
      <c r="D63" s="142" t="s">
        <v>42</v>
      </c>
      <c r="E63" s="142"/>
      <c r="F63" s="143"/>
      <c r="G63" s="55"/>
      <c r="H63" s="91">
        <v>450000000</v>
      </c>
      <c r="I63" s="91">
        <v>320562592</v>
      </c>
      <c r="J63" s="91">
        <f t="shared" si="5"/>
        <v>71.236131555555559</v>
      </c>
      <c r="K63" s="91">
        <v>320563704</v>
      </c>
      <c r="L63" s="41"/>
      <c r="M63" s="41"/>
      <c r="N63" s="60">
        <f>I63-'[1]LRA PEMDA VERSI SAP'!Q62</f>
        <v>0</v>
      </c>
    </row>
    <row r="64" spans="1:14" ht="16.5" x14ac:dyDescent="0.25">
      <c r="A64" s="13">
        <v>45</v>
      </c>
      <c r="B64" s="12"/>
      <c r="C64" s="19"/>
      <c r="D64" s="19"/>
      <c r="E64" s="133" t="s">
        <v>43</v>
      </c>
      <c r="F64" s="134"/>
      <c r="G64" s="20"/>
      <c r="H64" s="92">
        <f>SUM(H56:H63)</f>
        <v>1126585843515.0005</v>
      </c>
      <c r="I64" s="92">
        <f>SUM(I56:I63)</f>
        <v>1071526130707.59</v>
      </c>
      <c r="J64" s="92">
        <f t="shared" si="5"/>
        <v>95.112692643498733</v>
      </c>
      <c r="K64" s="92">
        <f>SUM(K56:K63)</f>
        <v>886099677509.30017</v>
      </c>
      <c r="L64" s="47"/>
      <c r="M64" s="47"/>
      <c r="N64" s="60">
        <f>I64-'[1]LRA PEMDA VERSI SAP'!Q63</f>
        <v>0</v>
      </c>
    </row>
    <row r="65" spans="1:14" ht="16.5" x14ac:dyDescent="0.25">
      <c r="A65" s="11">
        <v>46</v>
      </c>
      <c r="B65" s="14"/>
      <c r="C65" s="15"/>
      <c r="D65" s="15"/>
      <c r="E65" s="15"/>
      <c r="F65" s="20"/>
      <c r="G65" s="20"/>
      <c r="H65" s="91"/>
      <c r="I65" s="91"/>
      <c r="J65" s="91"/>
      <c r="K65" s="91"/>
      <c r="L65" s="41"/>
      <c r="M65" s="41"/>
      <c r="N65" s="60">
        <f>I65-'[1]LRA PEMDA VERSI SAP'!Q64</f>
        <v>0</v>
      </c>
    </row>
    <row r="66" spans="1:14" ht="16.5" x14ac:dyDescent="0.25">
      <c r="A66" s="13">
        <v>47</v>
      </c>
      <c r="B66" s="14"/>
      <c r="C66" s="133" t="s">
        <v>44</v>
      </c>
      <c r="D66" s="133"/>
      <c r="E66" s="133"/>
      <c r="F66" s="134"/>
      <c r="G66" s="80" t="s">
        <v>123</v>
      </c>
      <c r="H66" s="91"/>
      <c r="I66" s="91"/>
      <c r="J66" s="91"/>
      <c r="K66" s="91"/>
      <c r="L66" s="41"/>
      <c r="M66" s="41"/>
      <c r="N66" s="60">
        <f>I66-'[1]LRA PEMDA VERSI SAP'!Q65</f>
        <v>0</v>
      </c>
    </row>
    <row r="67" spans="1:14" ht="16.5" x14ac:dyDescent="0.25">
      <c r="A67" s="11">
        <v>48</v>
      </c>
      <c r="B67" s="14"/>
      <c r="C67" s="15"/>
      <c r="D67" s="124" t="s">
        <v>45</v>
      </c>
      <c r="E67" s="124"/>
      <c r="F67" s="125"/>
      <c r="G67" s="52"/>
      <c r="H67" s="91">
        <v>53129876699.650002</v>
      </c>
      <c r="I67" s="91">
        <v>47949604574</v>
      </c>
      <c r="J67" s="91">
        <f t="shared" ref="J67:J71" si="6">I67/H67*100</f>
        <v>90.249794564864615</v>
      </c>
      <c r="K67" s="91">
        <v>9961668100</v>
      </c>
      <c r="L67" s="41"/>
      <c r="M67" s="41"/>
      <c r="N67" s="60">
        <f>I67-'[1]LRA PEMDA VERSI SAP'!Q66</f>
        <v>0</v>
      </c>
    </row>
    <row r="68" spans="1:14" ht="16.5" x14ac:dyDescent="0.25">
      <c r="A68" s="13">
        <v>49</v>
      </c>
      <c r="B68" s="12"/>
      <c r="C68" s="19"/>
      <c r="D68" s="124" t="s">
        <v>46</v>
      </c>
      <c r="E68" s="124"/>
      <c r="F68" s="125"/>
      <c r="G68" s="52"/>
      <c r="H68" s="91">
        <v>45011023654</v>
      </c>
      <c r="I68" s="91">
        <v>40536640736</v>
      </c>
      <c r="J68" s="91">
        <f t="shared" si="6"/>
        <v>90.059362007861438</v>
      </c>
      <c r="K68" s="91">
        <v>33930483997</v>
      </c>
      <c r="L68" s="41"/>
      <c r="M68" s="41"/>
      <c r="N68" s="60">
        <f>I68-'[1]LRA PEMDA VERSI SAP'!Q67</f>
        <v>0</v>
      </c>
    </row>
    <row r="69" spans="1:14" ht="16.5" x14ac:dyDescent="0.25">
      <c r="A69" s="11">
        <v>50</v>
      </c>
      <c r="B69" s="14"/>
      <c r="C69" s="15"/>
      <c r="D69" s="124" t="s">
        <v>47</v>
      </c>
      <c r="E69" s="124"/>
      <c r="F69" s="125"/>
      <c r="G69" s="52"/>
      <c r="H69" s="91">
        <v>63126196967.199997</v>
      </c>
      <c r="I69" s="91">
        <v>64591172841</v>
      </c>
      <c r="J69" s="91">
        <f t="shared" si="6"/>
        <v>102.3207098545176</v>
      </c>
      <c r="K69" s="91">
        <v>62737056390</v>
      </c>
      <c r="L69" s="41"/>
      <c r="M69" s="41"/>
      <c r="N69" s="60">
        <f>I69-'[1]LRA PEMDA VERSI SAP'!Q68</f>
        <v>0</v>
      </c>
    </row>
    <row r="70" spans="1:14" ht="16.5" x14ac:dyDescent="0.25">
      <c r="A70" s="13">
        <v>51</v>
      </c>
      <c r="B70" s="14"/>
      <c r="C70" s="15"/>
      <c r="D70" s="124" t="s">
        <v>48</v>
      </c>
      <c r="E70" s="124"/>
      <c r="F70" s="125"/>
      <c r="G70" s="52"/>
      <c r="H70" s="91">
        <v>146483155527.35999</v>
      </c>
      <c r="I70" s="91">
        <v>143858934479</v>
      </c>
      <c r="J70" s="91">
        <f t="shared" si="6"/>
        <v>98.208516850341994</v>
      </c>
      <c r="K70" s="91">
        <v>260889626402</v>
      </c>
      <c r="L70" s="41"/>
      <c r="M70" s="41"/>
      <c r="N70" s="60">
        <f>I70-'[1]LRA PEMDA VERSI SAP'!Q69</f>
        <v>0</v>
      </c>
    </row>
    <row r="71" spans="1:14" ht="16.5" x14ac:dyDescent="0.25">
      <c r="A71" s="11">
        <v>52</v>
      </c>
      <c r="B71" s="14"/>
      <c r="C71" s="15"/>
      <c r="D71" s="124" t="s">
        <v>49</v>
      </c>
      <c r="E71" s="124"/>
      <c r="F71" s="125"/>
      <c r="G71" s="52"/>
      <c r="H71" s="91">
        <v>7465236600</v>
      </c>
      <c r="I71" s="91">
        <v>3222916415</v>
      </c>
      <c r="J71" s="91">
        <f t="shared" si="6"/>
        <v>43.172327786637069</v>
      </c>
      <c r="K71" s="91">
        <v>742192600</v>
      </c>
      <c r="L71" s="41"/>
      <c r="M71" s="41"/>
      <c r="N71" s="60">
        <f>I71-'[1]LRA PEMDA VERSI SAP'!Q70</f>
        <v>0</v>
      </c>
    </row>
    <row r="72" spans="1:14" ht="16.5" x14ac:dyDescent="0.25">
      <c r="A72" s="13">
        <v>53</v>
      </c>
      <c r="B72" s="12"/>
      <c r="C72" s="19"/>
      <c r="D72" s="124" t="s">
        <v>50</v>
      </c>
      <c r="E72" s="124"/>
      <c r="F72" s="125"/>
      <c r="G72" s="52"/>
      <c r="H72" s="91">
        <v>0</v>
      </c>
      <c r="I72" s="91">
        <v>0</v>
      </c>
      <c r="J72" s="91">
        <v>0</v>
      </c>
      <c r="K72" s="91">
        <v>0</v>
      </c>
      <c r="L72" s="41"/>
      <c r="M72" s="41"/>
      <c r="N72" s="60">
        <f>I72-'[1]LRA PEMDA VERSI SAP'!Q71</f>
        <v>0</v>
      </c>
    </row>
    <row r="73" spans="1:14" ht="16.5" x14ac:dyDescent="0.25">
      <c r="A73" s="11">
        <v>54</v>
      </c>
      <c r="B73" s="14"/>
      <c r="C73" s="15"/>
      <c r="D73" s="15"/>
      <c r="E73" s="133" t="s">
        <v>51</v>
      </c>
      <c r="F73" s="134"/>
      <c r="G73" s="20"/>
      <c r="H73" s="92">
        <f>SUM(H67:H72)</f>
        <v>315215489448.20996</v>
      </c>
      <c r="I73" s="92">
        <f>SUM(I67:I72)</f>
        <v>300159269045</v>
      </c>
      <c r="J73" s="92">
        <f>I73/H73*100</f>
        <v>95.223515053284302</v>
      </c>
      <c r="K73" s="92">
        <f>SUM(K67:K72)</f>
        <v>368261027489</v>
      </c>
      <c r="L73" s="63"/>
      <c r="M73" s="63"/>
      <c r="N73" s="60">
        <f>I73-'[1]LRA PEMDA VERSI SAP'!Q72</f>
        <v>0</v>
      </c>
    </row>
    <row r="74" spans="1:14" ht="16.5" x14ac:dyDescent="0.25">
      <c r="A74" s="13">
        <v>55</v>
      </c>
      <c r="B74" s="14"/>
      <c r="C74" s="15"/>
      <c r="D74" s="15"/>
      <c r="E74" s="15"/>
      <c r="F74" s="20"/>
      <c r="G74" s="20"/>
      <c r="H74" s="91"/>
      <c r="I74" s="91"/>
      <c r="J74" s="91"/>
      <c r="K74" s="91"/>
      <c r="L74" s="41"/>
      <c r="M74" s="41"/>
      <c r="N74" s="60">
        <f>I74-'[1]LRA PEMDA VERSI SAP'!Q73</f>
        <v>0</v>
      </c>
    </row>
    <row r="75" spans="1:14" ht="16.5" x14ac:dyDescent="0.25">
      <c r="A75" s="11">
        <v>56</v>
      </c>
      <c r="B75" s="14"/>
      <c r="C75" s="133" t="s">
        <v>52</v>
      </c>
      <c r="D75" s="133"/>
      <c r="E75" s="133"/>
      <c r="F75" s="134"/>
      <c r="G75" s="80" t="s">
        <v>124</v>
      </c>
      <c r="H75" s="91"/>
      <c r="I75" s="91"/>
      <c r="J75" s="91"/>
      <c r="K75" s="91"/>
      <c r="L75" s="41"/>
      <c r="M75" s="41"/>
      <c r="N75" s="60">
        <f>I75-'[1]LRA PEMDA VERSI SAP'!Q74</f>
        <v>0</v>
      </c>
    </row>
    <row r="76" spans="1:14" ht="16.5" x14ac:dyDescent="0.25">
      <c r="A76" s="13">
        <v>57</v>
      </c>
      <c r="B76" s="12"/>
      <c r="C76" s="19"/>
      <c r="D76" s="124" t="s">
        <v>53</v>
      </c>
      <c r="E76" s="124"/>
      <c r="F76" s="125"/>
      <c r="G76" s="52"/>
      <c r="H76" s="91">
        <v>1000000000</v>
      </c>
      <c r="I76" s="91">
        <v>275843000</v>
      </c>
      <c r="J76" s="91">
        <f t="shared" ref="J76:J78" si="7">I76/H76*100</f>
        <v>27.584299999999999</v>
      </c>
      <c r="K76" s="91">
        <v>377004000</v>
      </c>
      <c r="L76" s="41"/>
      <c r="M76" s="41"/>
      <c r="N76" s="60">
        <f>I76-'[1]LRA PEMDA VERSI SAP'!Q75</f>
        <v>0</v>
      </c>
    </row>
    <row r="77" spans="1:14" ht="16.5" x14ac:dyDescent="0.25">
      <c r="A77" s="11">
        <v>58</v>
      </c>
      <c r="B77" s="14"/>
      <c r="C77" s="15"/>
      <c r="D77" s="15"/>
      <c r="E77" s="133" t="s">
        <v>54</v>
      </c>
      <c r="F77" s="134"/>
      <c r="G77" s="20"/>
      <c r="H77" s="92">
        <f>SUM(H76)</f>
        <v>1000000000</v>
      </c>
      <c r="I77" s="92">
        <v>275843000</v>
      </c>
      <c r="J77" s="92">
        <f t="shared" si="7"/>
        <v>27.584299999999999</v>
      </c>
      <c r="K77" s="92">
        <f>SUM(K76)</f>
        <v>377004000</v>
      </c>
      <c r="L77" s="47"/>
      <c r="M77" s="47"/>
      <c r="N77" s="60">
        <f>I77-'[1]LRA PEMDA VERSI SAP'!Q76</f>
        <v>0</v>
      </c>
    </row>
    <row r="78" spans="1:14" ht="16.5" x14ac:dyDescent="0.25">
      <c r="A78" s="13">
        <v>59</v>
      </c>
      <c r="B78" s="14"/>
      <c r="C78" s="15"/>
      <c r="D78" s="15"/>
      <c r="E78" s="15"/>
      <c r="F78" s="20" t="s">
        <v>55</v>
      </c>
      <c r="G78" s="20"/>
      <c r="H78" s="92">
        <f>H64+H73+H77</f>
        <v>1442801332963.2104</v>
      </c>
      <c r="I78" s="92">
        <f>I64+I73+I77</f>
        <v>1371961242752.5898</v>
      </c>
      <c r="J78" s="92">
        <f t="shared" si="7"/>
        <v>95.090100861971763</v>
      </c>
      <c r="K78" s="92">
        <f>K64+K73+K77</f>
        <v>1254737708998.3003</v>
      </c>
      <c r="L78" s="47">
        <v>1408734085004.6899</v>
      </c>
      <c r="M78" s="47">
        <f>I78-L78</f>
        <v>-36772842252.100098</v>
      </c>
      <c r="N78" s="60">
        <f>I78-'[1]LRA PEMDA VERSI SAP'!Q77</f>
        <v>0</v>
      </c>
    </row>
    <row r="79" spans="1:14" ht="16.5" x14ac:dyDescent="0.25">
      <c r="A79" s="11">
        <v>60</v>
      </c>
      <c r="B79" s="26"/>
      <c r="C79" s="27"/>
      <c r="D79" s="27"/>
      <c r="E79" s="27"/>
      <c r="F79" s="28"/>
      <c r="G79" s="28"/>
      <c r="H79" s="91"/>
      <c r="I79" s="91"/>
      <c r="J79" s="91"/>
      <c r="K79" s="91"/>
      <c r="L79" s="41">
        <v>1482884852000</v>
      </c>
      <c r="M79" s="41">
        <f>L79-L78</f>
        <v>74150766995.310059</v>
      </c>
      <c r="N79" s="60">
        <f>I79-'[1]LRA PEMDA VERSI SAP'!Q78</f>
        <v>0</v>
      </c>
    </row>
    <row r="80" spans="1:14" ht="16.5" x14ac:dyDescent="0.25">
      <c r="A80" s="13">
        <v>61</v>
      </c>
      <c r="B80" s="135" t="s">
        <v>56</v>
      </c>
      <c r="C80" s="136"/>
      <c r="D80" s="136"/>
      <c r="E80" s="136"/>
      <c r="F80" s="137"/>
      <c r="G80" s="80" t="s">
        <v>125</v>
      </c>
      <c r="H80" s="91"/>
      <c r="I80" s="91"/>
      <c r="J80" s="91"/>
      <c r="K80" s="91"/>
      <c r="L80" s="41"/>
      <c r="M80" s="41">
        <v>7455035740.91992</v>
      </c>
      <c r="N80" s="60">
        <f>I80-'[1]LRA PEMDA VERSI SAP'!Q79</f>
        <v>0</v>
      </c>
    </row>
    <row r="81" spans="1:14" ht="16.5" x14ac:dyDescent="0.25">
      <c r="A81" s="11">
        <v>62</v>
      </c>
      <c r="B81" s="14"/>
      <c r="C81" s="133" t="s">
        <v>57</v>
      </c>
      <c r="D81" s="133"/>
      <c r="E81" s="133"/>
      <c r="F81" s="134"/>
      <c r="G81" s="20"/>
      <c r="H81" s="91"/>
      <c r="I81" s="91"/>
      <c r="J81" s="91"/>
      <c r="K81" s="91"/>
      <c r="L81" s="41"/>
      <c r="M81" s="41">
        <f>M80-M79</f>
        <v>-66695731254.390137</v>
      </c>
      <c r="N81" s="60">
        <f>I81-'[1]LRA PEMDA VERSI SAP'!Q80</f>
        <v>0</v>
      </c>
    </row>
    <row r="82" spans="1:14" ht="16.5" x14ac:dyDescent="0.25">
      <c r="A82" s="13">
        <v>63</v>
      </c>
      <c r="B82" s="14"/>
      <c r="C82" s="15"/>
      <c r="D82" s="124" t="s">
        <v>58</v>
      </c>
      <c r="E82" s="124"/>
      <c r="F82" s="125"/>
      <c r="G82" s="52"/>
      <c r="H82" s="91">
        <v>2847370725.5</v>
      </c>
      <c r="I82" s="91">
        <v>2847276000</v>
      </c>
      <c r="J82" s="91">
        <f t="shared" ref="J82:J85" si="8">I82/H82*100</f>
        <v>99.99667322912498</v>
      </c>
      <c r="K82" s="91">
        <v>698678496</v>
      </c>
      <c r="L82" s="41"/>
      <c r="M82" s="41"/>
      <c r="N82" s="60">
        <f>I82-'[1]LRA PEMDA VERSI SAP'!Q81</f>
        <v>0</v>
      </c>
    </row>
    <row r="83" spans="1:14" ht="16.5" x14ac:dyDescent="0.25">
      <c r="A83" s="11">
        <v>64</v>
      </c>
      <c r="B83" s="14"/>
      <c r="C83" s="15"/>
      <c r="D83" s="124" t="s">
        <v>59</v>
      </c>
      <c r="E83" s="124"/>
      <c r="F83" s="125"/>
      <c r="G83" s="52"/>
      <c r="H83" s="91">
        <v>1973719142.8</v>
      </c>
      <c r="I83" s="91">
        <v>1216667000</v>
      </c>
      <c r="J83" s="91">
        <f t="shared" si="8"/>
        <v>61.643370306171605</v>
      </c>
      <c r="K83" s="91">
        <v>388437307</v>
      </c>
      <c r="L83" s="41"/>
      <c r="M83" s="41"/>
      <c r="N83" s="60">
        <f>I83-'[1]LRA PEMDA VERSI SAP'!Q82</f>
        <v>0</v>
      </c>
    </row>
    <row r="84" spans="1:14" ht="16.5" x14ac:dyDescent="0.25">
      <c r="A84" s="13">
        <v>65</v>
      </c>
      <c r="B84" s="12"/>
      <c r="C84" s="19"/>
      <c r="D84" s="124" t="s">
        <v>60</v>
      </c>
      <c r="E84" s="124"/>
      <c r="F84" s="125"/>
      <c r="G84" s="52"/>
      <c r="H84" s="91">
        <v>40742585176.110001</v>
      </c>
      <c r="I84" s="91">
        <v>40163935184.099998</v>
      </c>
      <c r="J84" s="91">
        <f t="shared" si="8"/>
        <v>98.579741590994331</v>
      </c>
      <c r="K84" s="91">
        <v>38147256149.93</v>
      </c>
      <c r="L84" s="41"/>
      <c r="M84" s="41">
        <v>74142209437</v>
      </c>
      <c r="N84" s="60">
        <f>I84-'[1]LRA PEMDA VERSI SAP'!Q83</f>
        <v>0</v>
      </c>
    </row>
    <row r="85" spans="1:14" ht="16.5" x14ac:dyDescent="0.25">
      <c r="A85" s="11">
        <v>66</v>
      </c>
      <c r="B85" s="14"/>
      <c r="C85" s="15"/>
      <c r="D85" s="15"/>
      <c r="E85" s="29"/>
      <c r="F85" s="30" t="s">
        <v>61</v>
      </c>
      <c r="G85" s="30"/>
      <c r="H85" s="92">
        <f>SUM(H82:H84)</f>
        <v>45563675044.410004</v>
      </c>
      <c r="I85" s="92">
        <f>SUM(I82:I84)</f>
        <v>44227878184.099998</v>
      </c>
      <c r="J85" s="92">
        <f t="shared" si="8"/>
        <v>97.068285516899095</v>
      </c>
      <c r="K85" s="92">
        <f>SUM(K82:K84)</f>
        <v>39234371952.93</v>
      </c>
      <c r="L85" s="47"/>
      <c r="M85" s="47">
        <f>M79-M84</f>
        <v>8557558.3100585937</v>
      </c>
      <c r="N85" s="60">
        <f>I85-'[1]LRA PEMDA VERSI SAP'!Q84</f>
        <v>0</v>
      </c>
    </row>
    <row r="86" spans="1:14" ht="16.5" x14ac:dyDescent="0.25">
      <c r="A86" s="13">
        <v>67</v>
      </c>
      <c r="B86" s="14"/>
      <c r="C86" s="15"/>
      <c r="D86" s="15"/>
      <c r="E86" s="15"/>
      <c r="F86" s="89"/>
      <c r="G86" s="89"/>
      <c r="H86" s="92"/>
      <c r="I86" s="92"/>
      <c r="J86" s="92"/>
      <c r="K86" s="92"/>
      <c r="L86" s="47"/>
      <c r="M86" s="47"/>
      <c r="N86" s="60">
        <f>I86-'[1]LRA PEMDA VERSI SAP'!Q85</f>
        <v>0</v>
      </c>
    </row>
    <row r="87" spans="1:14" ht="25.5" x14ac:dyDescent="0.25">
      <c r="A87" s="11">
        <v>68</v>
      </c>
      <c r="B87" s="14"/>
      <c r="C87" s="15"/>
      <c r="D87" s="15"/>
      <c r="E87" s="15"/>
      <c r="F87" s="89" t="s">
        <v>62</v>
      </c>
      <c r="G87" s="89"/>
      <c r="H87" s="92">
        <f>H78+H85</f>
        <v>1488365008007.6204</v>
      </c>
      <c r="I87" s="92">
        <f>I78+I85</f>
        <v>1416189120936.6899</v>
      </c>
      <c r="J87" s="92">
        <f t="shared" ref="J87" si="9">I87/H87*100</f>
        <v>95.150659503373589</v>
      </c>
      <c r="K87" s="92">
        <f>K78+K85</f>
        <v>1293972080951.2302</v>
      </c>
      <c r="L87" s="47"/>
      <c r="M87" s="47">
        <f>I87-I85-I78</f>
        <v>0</v>
      </c>
      <c r="N87" s="60">
        <f>I87-'[1]LRA PEMDA VERSI SAP'!Q86</f>
        <v>0</v>
      </c>
    </row>
    <row r="88" spans="1:14" ht="16.5" x14ac:dyDescent="0.25">
      <c r="A88" s="13">
        <v>69</v>
      </c>
      <c r="B88" s="12"/>
      <c r="C88" s="19"/>
      <c r="D88" s="19"/>
      <c r="E88" s="19"/>
      <c r="F88" s="89"/>
      <c r="G88" s="89"/>
      <c r="H88" s="92"/>
      <c r="I88" s="92"/>
      <c r="J88" s="92"/>
      <c r="K88" s="92"/>
      <c r="L88" s="41"/>
      <c r="M88" s="41"/>
      <c r="N88" s="60">
        <f>I88-'[1]LRA PEMDA VERSI SAP'!Q87</f>
        <v>0</v>
      </c>
    </row>
    <row r="89" spans="1:14" ht="16.5" x14ac:dyDescent="0.25">
      <c r="A89" s="11">
        <v>70</v>
      </c>
      <c r="B89" s="14"/>
      <c r="C89" s="15"/>
      <c r="D89" s="15"/>
      <c r="E89" s="15"/>
      <c r="F89" s="90" t="s">
        <v>63</v>
      </c>
      <c r="G89" s="89" t="s">
        <v>126</v>
      </c>
      <c r="H89" s="45">
        <f>H51-H87</f>
        <v>-69413145130.860352</v>
      </c>
      <c r="I89" s="92">
        <f>I51-I87</f>
        <v>2491435804.2299805</v>
      </c>
      <c r="J89" s="45">
        <f t="shared" ref="J89" si="10">I89/H89*100</f>
        <v>-3.58928528527706</v>
      </c>
      <c r="K89" s="45">
        <f>K51-K87</f>
        <v>-63447795333.560303</v>
      </c>
      <c r="L89" s="64"/>
      <c r="M89" s="64">
        <f>I89+I87-I51</f>
        <v>0</v>
      </c>
      <c r="N89" s="60">
        <f>I89-'[1]LRA PEMDA VERSI SAP'!Q88</f>
        <v>0</v>
      </c>
    </row>
    <row r="90" spans="1:14" ht="15.75" customHeight="1" x14ac:dyDescent="0.25">
      <c r="A90" s="83">
        <v>71</v>
      </c>
      <c r="B90" s="84"/>
      <c r="C90" s="85"/>
      <c r="D90" s="85"/>
      <c r="E90" s="85"/>
      <c r="F90" s="86"/>
      <c r="G90" s="86"/>
      <c r="H90" s="94"/>
      <c r="I90" s="94"/>
      <c r="J90" s="94"/>
      <c r="K90" s="95"/>
      <c r="L90" s="65"/>
      <c r="M90" s="65"/>
      <c r="N90" s="60">
        <f>I90-'[1]LRA PEMDA VERSI SAP'!Q89</f>
        <v>0</v>
      </c>
    </row>
    <row r="91" spans="1:14" ht="16.5" x14ac:dyDescent="0.25">
      <c r="A91" s="9">
        <v>72</v>
      </c>
      <c r="B91" s="126" t="s">
        <v>64</v>
      </c>
      <c r="C91" s="127"/>
      <c r="D91" s="127"/>
      <c r="E91" s="127"/>
      <c r="F91" s="128"/>
      <c r="G91" s="82" t="s">
        <v>127</v>
      </c>
      <c r="H91" s="93"/>
      <c r="I91" s="93"/>
      <c r="J91" s="93"/>
      <c r="K91" s="93"/>
      <c r="L91" s="65"/>
      <c r="M91" s="65"/>
      <c r="N91" s="60">
        <f>I91-'[1]LRA PEMDA VERSI SAP'!Q90</f>
        <v>0</v>
      </c>
    </row>
    <row r="92" spans="1:14" ht="16.5" x14ac:dyDescent="0.25">
      <c r="A92" s="13">
        <v>73</v>
      </c>
      <c r="B92" s="12"/>
      <c r="C92" s="19"/>
      <c r="D92" s="19"/>
      <c r="E92" s="19"/>
      <c r="F92" s="32"/>
      <c r="G92" s="32"/>
      <c r="H92" s="91"/>
      <c r="I92" s="91"/>
      <c r="J92" s="91"/>
      <c r="K92" s="91"/>
      <c r="L92" s="65"/>
      <c r="M92" s="65"/>
      <c r="N92" s="60">
        <f>I92-'[1]LRA PEMDA VERSI SAP'!Q91</f>
        <v>0</v>
      </c>
    </row>
    <row r="93" spans="1:14" ht="16.5" x14ac:dyDescent="0.25">
      <c r="A93" s="11">
        <v>74</v>
      </c>
      <c r="B93" s="14"/>
      <c r="C93" s="129" t="s">
        <v>65</v>
      </c>
      <c r="D93" s="129"/>
      <c r="E93" s="129"/>
      <c r="F93" s="130"/>
      <c r="G93" s="80" t="s">
        <v>128</v>
      </c>
      <c r="H93" s="91"/>
      <c r="I93" s="91"/>
      <c r="J93" s="91"/>
      <c r="K93" s="91"/>
      <c r="L93" s="65"/>
      <c r="M93" s="65"/>
      <c r="N93" s="60">
        <f>I93-'[1]LRA PEMDA VERSI SAP'!Q92</f>
        <v>0</v>
      </c>
    </row>
    <row r="94" spans="1:14" ht="16.5" x14ac:dyDescent="0.25">
      <c r="A94" s="13">
        <v>75</v>
      </c>
      <c r="B94" s="14"/>
      <c r="C94" s="15"/>
      <c r="D94" s="131" t="s">
        <v>66</v>
      </c>
      <c r="E94" s="131"/>
      <c r="F94" s="132"/>
      <c r="G94" s="56"/>
      <c r="H94" s="91">
        <v>94202068244.860001</v>
      </c>
      <c r="I94" s="91">
        <v>94202068244.85968</v>
      </c>
      <c r="J94" s="91">
        <f t="shared" ref="J94" si="11">I94/H94*100</f>
        <v>99.999999999999659</v>
      </c>
      <c r="K94" s="91">
        <v>82538566035.149994</v>
      </c>
      <c r="L94" s="41"/>
      <c r="M94" s="41"/>
      <c r="N94" s="60">
        <f>I94-'[1]LRA PEMDA VERSI SAP'!Q93</f>
        <v>0</v>
      </c>
    </row>
    <row r="95" spans="1:14" ht="16.5" x14ac:dyDescent="0.25">
      <c r="A95" s="11">
        <v>76</v>
      </c>
      <c r="B95" s="14"/>
      <c r="C95" s="15"/>
      <c r="D95" s="131" t="s">
        <v>67</v>
      </c>
      <c r="E95" s="131"/>
      <c r="F95" s="132"/>
      <c r="G95" s="56"/>
      <c r="H95" s="91">
        <v>0</v>
      </c>
      <c r="I95" s="91">
        <v>0</v>
      </c>
      <c r="J95" s="91">
        <v>0</v>
      </c>
      <c r="K95" s="91">
        <v>0</v>
      </c>
      <c r="L95" s="41"/>
      <c r="M95" s="41"/>
      <c r="N95" s="60">
        <f>I95-'[1]LRA PEMDA VERSI SAP'!Q94</f>
        <v>0</v>
      </c>
    </row>
    <row r="96" spans="1:14" ht="16.5" x14ac:dyDescent="0.25">
      <c r="A96" s="13">
        <v>77</v>
      </c>
      <c r="B96" s="12"/>
      <c r="C96" s="19"/>
      <c r="D96" s="131" t="s">
        <v>68</v>
      </c>
      <c r="E96" s="131"/>
      <c r="F96" s="132"/>
      <c r="G96" s="56"/>
      <c r="H96" s="91">
        <v>0</v>
      </c>
      <c r="I96" s="91">
        <v>0</v>
      </c>
      <c r="J96" s="91">
        <v>0</v>
      </c>
      <c r="K96" s="91">
        <v>0</v>
      </c>
      <c r="L96" s="41"/>
      <c r="M96" s="41"/>
      <c r="N96" s="60">
        <f>I96-'[1]LRA PEMDA VERSI SAP'!Q95</f>
        <v>0</v>
      </c>
    </row>
    <row r="97" spans="1:14" ht="16.5" x14ac:dyDescent="0.25">
      <c r="A97" s="11">
        <v>78</v>
      </c>
      <c r="B97" s="14"/>
      <c r="C97" s="15"/>
      <c r="D97" s="122" t="s">
        <v>69</v>
      </c>
      <c r="E97" s="122"/>
      <c r="F97" s="123"/>
      <c r="G97" s="57"/>
      <c r="H97" s="91">
        <v>4777960650</v>
      </c>
      <c r="I97" s="91">
        <v>4777960650</v>
      </c>
      <c r="J97" s="91">
        <f t="shared" ref="J97" si="12">I97/H97*100</f>
        <v>100</v>
      </c>
      <c r="K97" s="91">
        <v>80499021350.399994</v>
      </c>
      <c r="L97" s="41"/>
      <c r="M97" s="41"/>
      <c r="N97" s="60">
        <f>I97-'[1]LRA PEMDA VERSI SAP'!Q96</f>
        <v>0</v>
      </c>
    </row>
    <row r="98" spans="1:14" ht="16.5" x14ac:dyDescent="0.25">
      <c r="A98" s="13">
        <v>79</v>
      </c>
      <c r="B98" s="14"/>
      <c r="C98" s="15"/>
      <c r="D98" s="122" t="s">
        <v>70</v>
      </c>
      <c r="E98" s="122"/>
      <c r="F98" s="123"/>
      <c r="G98" s="57"/>
      <c r="H98" s="91">
        <v>0</v>
      </c>
      <c r="I98" s="91">
        <v>0</v>
      </c>
      <c r="J98" s="91">
        <v>0</v>
      </c>
      <c r="K98" s="91">
        <v>0</v>
      </c>
      <c r="L98" s="41"/>
      <c r="M98" s="41"/>
      <c r="N98" s="60">
        <f>I98-'[1]LRA PEMDA VERSI SAP'!Q97</f>
        <v>0</v>
      </c>
    </row>
    <row r="99" spans="1:14" ht="16.5" x14ac:dyDescent="0.25">
      <c r="A99" s="11">
        <v>80</v>
      </c>
      <c r="B99" s="14"/>
      <c r="C99" s="15"/>
      <c r="D99" s="122" t="s">
        <v>71</v>
      </c>
      <c r="E99" s="122"/>
      <c r="F99" s="123"/>
      <c r="G99" s="57"/>
      <c r="H99" s="91">
        <v>0</v>
      </c>
      <c r="I99" s="91">
        <v>0</v>
      </c>
      <c r="J99" s="91">
        <v>0</v>
      </c>
      <c r="K99" s="91">
        <v>0</v>
      </c>
      <c r="L99" s="41"/>
      <c r="M99" s="41"/>
      <c r="N99" s="60">
        <f>I99-'[1]LRA PEMDA VERSI SAP'!Q98</f>
        <v>0</v>
      </c>
    </row>
    <row r="100" spans="1:14" ht="16.5" x14ac:dyDescent="0.25">
      <c r="A100" s="13">
        <v>81</v>
      </c>
      <c r="B100" s="12"/>
      <c r="C100" s="19"/>
      <c r="D100" s="122" t="s">
        <v>72</v>
      </c>
      <c r="E100" s="122"/>
      <c r="F100" s="123"/>
      <c r="G100" s="57"/>
      <c r="H100" s="91">
        <v>0</v>
      </c>
      <c r="I100" s="91">
        <v>0</v>
      </c>
      <c r="J100" s="91">
        <v>0</v>
      </c>
      <c r="K100" s="91">
        <v>0</v>
      </c>
      <c r="L100" s="41"/>
      <c r="M100" s="41"/>
      <c r="N100" s="60">
        <f>I100-'[1]LRA PEMDA VERSI SAP'!Q99</f>
        <v>0</v>
      </c>
    </row>
    <row r="101" spans="1:14" ht="16.5" x14ac:dyDescent="0.25">
      <c r="A101" s="11">
        <v>82</v>
      </c>
      <c r="B101" s="14"/>
      <c r="C101" s="15"/>
      <c r="D101" s="122" t="s">
        <v>73</v>
      </c>
      <c r="E101" s="122"/>
      <c r="F101" s="123"/>
      <c r="G101" s="57"/>
      <c r="H101" s="91">
        <v>0</v>
      </c>
      <c r="I101" s="91">
        <v>0</v>
      </c>
      <c r="J101" s="91">
        <v>0</v>
      </c>
      <c r="K101" s="91">
        <v>0</v>
      </c>
      <c r="L101" s="41"/>
      <c r="M101" s="41"/>
      <c r="N101" s="60">
        <f>I101-'[1]LRA PEMDA VERSI SAP'!Q100</f>
        <v>0</v>
      </c>
    </row>
    <row r="102" spans="1:14" ht="16.5" x14ac:dyDescent="0.25">
      <c r="A102" s="13">
        <v>83</v>
      </c>
      <c r="B102" s="14"/>
      <c r="C102" s="15"/>
      <c r="D102" s="122" t="s">
        <v>74</v>
      </c>
      <c r="E102" s="122"/>
      <c r="F102" s="123"/>
      <c r="G102" s="57"/>
      <c r="H102" s="91">
        <v>0</v>
      </c>
      <c r="I102" s="91">
        <v>0</v>
      </c>
      <c r="J102" s="91">
        <v>0</v>
      </c>
      <c r="K102" s="91">
        <v>0</v>
      </c>
      <c r="L102" s="41"/>
      <c r="M102" s="41"/>
      <c r="N102" s="60">
        <f>I102-'[1]LRA PEMDA VERSI SAP'!Q101</f>
        <v>0</v>
      </c>
    </row>
    <row r="103" spans="1:14" ht="16.5" x14ac:dyDescent="0.25">
      <c r="A103" s="11">
        <v>84</v>
      </c>
      <c r="B103" s="14"/>
      <c r="C103" s="15"/>
      <c r="D103" s="124" t="s">
        <v>75</v>
      </c>
      <c r="E103" s="124"/>
      <c r="F103" s="125"/>
      <c r="G103" s="52"/>
      <c r="H103" s="91">
        <v>0</v>
      </c>
      <c r="I103" s="91">
        <v>41470000</v>
      </c>
      <c r="J103" s="91">
        <v>0</v>
      </c>
      <c r="K103" s="91">
        <v>167585449.87</v>
      </c>
      <c r="L103" s="41"/>
      <c r="M103" s="41"/>
      <c r="N103" s="60">
        <f>I103-'[1]LRA PEMDA VERSI SAP'!Q102</f>
        <v>0</v>
      </c>
    </row>
    <row r="104" spans="1:14" ht="16.5" x14ac:dyDescent="0.25">
      <c r="A104" s="13">
        <v>85</v>
      </c>
      <c r="B104" s="12"/>
      <c r="C104" s="19"/>
      <c r="D104" s="122" t="s">
        <v>76</v>
      </c>
      <c r="E104" s="122"/>
      <c r="F104" s="123"/>
      <c r="G104" s="57"/>
      <c r="H104" s="91">
        <v>0</v>
      </c>
      <c r="I104" s="91">
        <v>0</v>
      </c>
      <c r="J104" s="91">
        <v>0</v>
      </c>
      <c r="K104" s="91">
        <v>0</v>
      </c>
      <c r="L104" s="41"/>
      <c r="M104" s="41"/>
      <c r="N104" s="60">
        <f>I104-'[1]LRA PEMDA VERSI SAP'!Q103</f>
        <v>0</v>
      </c>
    </row>
    <row r="105" spans="1:14" ht="16.5" x14ac:dyDescent="0.25">
      <c r="A105" s="11">
        <v>86</v>
      </c>
      <c r="B105" s="14"/>
      <c r="C105" s="15"/>
      <c r="D105" s="122" t="s">
        <v>77</v>
      </c>
      <c r="E105" s="122"/>
      <c r="F105" s="123"/>
      <c r="G105" s="57"/>
      <c r="H105" s="91">
        <v>0</v>
      </c>
      <c r="I105" s="91">
        <v>0</v>
      </c>
      <c r="J105" s="91">
        <v>0</v>
      </c>
      <c r="K105" s="91">
        <v>0</v>
      </c>
      <c r="L105" s="41"/>
      <c r="M105" s="41"/>
      <c r="N105" s="60">
        <f>I105-'[1]LRA PEMDA VERSI SAP'!Q104</f>
        <v>0</v>
      </c>
    </row>
    <row r="106" spans="1:14" ht="16.5" x14ac:dyDescent="0.25">
      <c r="A106" s="13">
        <v>87</v>
      </c>
      <c r="B106" s="14"/>
      <c r="C106" s="15"/>
      <c r="D106" s="15"/>
      <c r="E106" s="15"/>
      <c r="F106" s="31" t="s">
        <v>78</v>
      </c>
      <c r="G106" s="31"/>
      <c r="H106" s="92">
        <f>SUM(H94:H105)</f>
        <v>98980028894.860001</v>
      </c>
      <c r="I106" s="92">
        <f>SUM(I94:I105)</f>
        <v>99021498894.85968</v>
      </c>
      <c r="J106" s="92">
        <f>I106/H106*100</f>
        <v>100.04189734076935</v>
      </c>
      <c r="K106" s="92">
        <f>SUM(K94:K105)</f>
        <v>163205172835.41998</v>
      </c>
      <c r="L106" s="64"/>
      <c r="M106" s="64"/>
      <c r="N106" s="60">
        <f>I106-'[1]LRA PEMDA VERSI SAP'!Q105</f>
        <v>0</v>
      </c>
    </row>
    <row r="107" spans="1:14" ht="16.5" x14ac:dyDescent="0.25">
      <c r="A107" s="11">
        <v>88</v>
      </c>
      <c r="B107" s="14"/>
      <c r="C107" s="15"/>
      <c r="D107" s="15"/>
      <c r="E107" s="15"/>
      <c r="F107" s="33"/>
      <c r="G107" s="33"/>
      <c r="H107" s="91"/>
      <c r="I107" s="91"/>
      <c r="J107" s="91"/>
      <c r="K107" s="91"/>
      <c r="L107" s="65"/>
      <c r="M107" s="65"/>
      <c r="N107" s="60">
        <f>I107-'[1]LRA PEMDA VERSI SAP'!Q106</f>
        <v>0</v>
      </c>
    </row>
    <row r="108" spans="1:14" ht="16.5" x14ac:dyDescent="0.25">
      <c r="A108" s="13">
        <v>89</v>
      </c>
      <c r="B108" s="12"/>
      <c r="C108" s="138" t="s">
        <v>79</v>
      </c>
      <c r="D108" s="138"/>
      <c r="E108" s="138"/>
      <c r="F108" s="139"/>
      <c r="G108" s="80" t="s">
        <v>129</v>
      </c>
      <c r="H108" s="91"/>
      <c r="I108" s="91"/>
      <c r="J108" s="91"/>
      <c r="K108" s="91"/>
      <c r="L108" s="65"/>
      <c r="M108" s="65"/>
      <c r="N108" s="60">
        <f>I108-'[1]LRA PEMDA VERSI SAP'!Q107</f>
        <v>0</v>
      </c>
    </row>
    <row r="109" spans="1:14" ht="16.5" x14ac:dyDescent="0.25">
      <c r="A109" s="11">
        <v>90</v>
      </c>
      <c r="B109" s="14"/>
      <c r="C109" s="15"/>
      <c r="D109" s="122" t="s">
        <v>80</v>
      </c>
      <c r="E109" s="122"/>
      <c r="F109" s="123"/>
      <c r="G109" s="57"/>
      <c r="H109" s="91"/>
      <c r="I109" s="91"/>
      <c r="J109" s="91"/>
      <c r="K109" s="91"/>
      <c r="L109" s="41"/>
      <c r="M109" s="41"/>
      <c r="N109" s="60">
        <f>I109-'[1]LRA PEMDA VERSI SAP'!Q108</f>
        <v>0</v>
      </c>
    </row>
    <row r="110" spans="1:14" ht="16.5" x14ac:dyDescent="0.25">
      <c r="A110" s="13">
        <v>91</v>
      </c>
      <c r="B110" s="14"/>
      <c r="C110" s="15"/>
      <c r="D110" s="122" t="s">
        <v>81</v>
      </c>
      <c r="E110" s="122"/>
      <c r="F110" s="123"/>
      <c r="G110" s="79" t="s">
        <v>130</v>
      </c>
      <c r="H110" s="91">
        <v>10966883764</v>
      </c>
      <c r="I110" s="91">
        <v>10966883764</v>
      </c>
      <c r="J110" s="91">
        <f t="shared" ref="J110:J111" si="13">I110/H110*100</f>
        <v>100</v>
      </c>
      <c r="K110" s="91">
        <v>4741436733</v>
      </c>
      <c r="L110" s="41"/>
      <c r="M110" s="41"/>
      <c r="N110" s="60">
        <f>I110-'[1]LRA PEMDA VERSI SAP'!Q109</f>
        <v>0</v>
      </c>
    </row>
    <row r="111" spans="1:14" ht="16.5" x14ac:dyDescent="0.25">
      <c r="A111" s="11">
        <v>92</v>
      </c>
      <c r="B111" s="14"/>
      <c r="C111" s="15"/>
      <c r="D111" s="122" t="s">
        <v>82</v>
      </c>
      <c r="E111" s="122"/>
      <c r="F111" s="123"/>
      <c r="G111" s="79" t="s">
        <v>131</v>
      </c>
      <c r="H111" s="91">
        <v>18600000000</v>
      </c>
      <c r="I111" s="91">
        <v>18600000000</v>
      </c>
      <c r="J111" s="91">
        <f t="shared" si="13"/>
        <v>100</v>
      </c>
      <c r="K111" s="91">
        <v>0</v>
      </c>
      <c r="L111" s="41"/>
      <c r="M111" s="41"/>
      <c r="N111" s="60">
        <f>I111-'[1]LRA PEMDA VERSI SAP'!Q110</f>
        <v>0</v>
      </c>
    </row>
    <row r="112" spans="1:14" ht="16.5" x14ac:dyDescent="0.25">
      <c r="A112" s="13">
        <v>93</v>
      </c>
      <c r="B112" s="12"/>
      <c r="C112" s="19"/>
      <c r="D112" s="122" t="s">
        <v>83</v>
      </c>
      <c r="E112" s="122"/>
      <c r="F112" s="123"/>
      <c r="G112" s="57"/>
      <c r="H112" s="91">
        <v>0</v>
      </c>
      <c r="I112" s="91">
        <v>0</v>
      </c>
      <c r="J112" s="91">
        <v>0</v>
      </c>
      <c r="K112" s="91">
        <v>0</v>
      </c>
      <c r="L112" s="41"/>
      <c r="M112" s="41"/>
      <c r="N112" s="60">
        <f>I112-'[1]LRA PEMDA VERSI SAP'!Q111</f>
        <v>0</v>
      </c>
    </row>
    <row r="113" spans="1:14" ht="16.5" x14ac:dyDescent="0.25">
      <c r="A113" s="11">
        <v>94</v>
      </c>
      <c r="B113" s="14"/>
      <c r="C113" s="15"/>
      <c r="D113" s="122" t="s">
        <v>84</v>
      </c>
      <c r="E113" s="122"/>
      <c r="F113" s="123"/>
      <c r="G113" s="57"/>
      <c r="H113" s="91">
        <v>0</v>
      </c>
      <c r="I113" s="91">
        <v>0</v>
      </c>
      <c r="J113" s="91">
        <v>0</v>
      </c>
      <c r="K113" s="91">
        <v>0</v>
      </c>
      <c r="L113" s="41"/>
      <c r="M113" s="41"/>
      <c r="N113" s="60">
        <f>I113-'[1]LRA PEMDA VERSI SAP'!Q112</f>
        <v>0</v>
      </c>
    </row>
    <row r="114" spans="1:14" ht="16.5" x14ac:dyDescent="0.25">
      <c r="A114" s="13">
        <v>95</v>
      </c>
      <c r="B114" s="14"/>
      <c r="C114" s="15"/>
      <c r="D114" s="122" t="s">
        <v>85</v>
      </c>
      <c r="E114" s="122"/>
      <c r="F114" s="123"/>
      <c r="G114" s="57"/>
      <c r="H114" s="91">
        <v>0</v>
      </c>
      <c r="I114" s="91">
        <v>0</v>
      </c>
      <c r="J114" s="91">
        <v>0</v>
      </c>
      <c r="K114" s="91">
        <v>0</v>
      </c>
      <c r="L114" s="41"/>
      <c r="M114" s="41"/>
      <c r="N114" s="60">
        <f>I114-'[1]LRA PEMDA VERSI SAP'!Q113</f>
        <v>0</v>
      </c>
    </row>
    <row r="115" spans="1:14" ht="16.5" x14ac:dyDescent="0.25">
      <c r="A115" s="11">
        <v>96</v>
      </c>
      <c r="B115" s="14"/>
      <c r="C115" s="15"/>
      <c r="D115" s="122" t="s">
        <v>86</v>
      </c>
      <c r="E115" s="122"/>
      <c r="F115" s="123"/>
      <c r="G115" s="57"/>
      <c r="H115" s="91">
        <v>0</v>
      </c>
      <c r="I115" s="91">
        <v>0</v>
      </c>
      <c r="J115" s="91">
        <v>0</v>
      </c>
      <c r="K115" s="91">
        <v>0</v>
      </c>
      <c r="L115" s="41"/>
      <c r="M115" s="41"/>
      <c r="N115" s="60">
        <f>I115-'[1]LRA PEMDA VERSI SAP'!Q114</f>
        <v>0</v>
      </c>
    </row>
    <row r="116" spans="1:14" ht="16.5" x14ac:dyDescent="0.25">
      <c r="A116" s="13">
        <v>97</v>
      </c>
      <c r="B116" s="12"/>
      <c r="C116" s="19"/>
      <c r="D116" s="122" t="s">
        <v>87</v>
      </c>
      <c r="E116" s="122"/>
      <c r="F116" s="123"/>
      <c r="G116" s="57"/>
      <c r="H116" s="91">
        <v>0</v>
      </c>
      <c r="I116" s="91">
        <v>0</v>
      </c>
      <c r="J116" s="91">
        <v>0</v>
      </c>
      <c r="K116" s="91">
        <v>813872524</v>
      </c>
      <c r="L116" s="41"/>
      <c r="M116" s="41"/>
      <c r="N116" s="60">
        <f>I116-'[1]LRA PEMDA VERSI SAP'!Q115</f>
        <v>0</v>
      </c>
    </row>
    <row r="117" spans="1:14" ht="16.5" x14ac:dyDescent="0.25">
      <c r="A117" s="11">
        <v>98</v>
      </c>
      <c r="B117" s="14"/>
      <c r="C117" s="15"/>
      <c r="D117" s="122" t="s">
        <v>88</v>
      </c>
      <c r="E117" s="122"/>
      <c r="F117" s="123"/>
      <c r="G117" s="57"/>
      <c r="H117" s="91">
        <v>0</v>
      </c>
      <c r="I117" s="91">
        <v>0</v>
      </c>
      <c r="J117" s="91">
        <v>0</v>
      </c>
      <c r="K117" s="91">
        <v>0</v>
      </c>
      <c r="L117" s="41"/>
      <c r="M117" s="41"/>
      <c r="N117" s="60">
        <f>I117-'[1]LRA PEMDA VERSI SAP'!Q116</f>
        <v>0</v>
      </c>
    </row>
    <row r="118" spans="1:14" ht="16.5" x14ac:dyDescent="0.25">
      <c r="A118" s="13">
        <v>99</v>
      </c>
      <c r="B118" s="14"/>
      <c r="C118" s="15"/>
      <c r="D118" s="122" t="s">
        <v>89</v>
      </c>
      <c r="E118" s="122"/>
      <c r="F118" s="123"/>
      <c r="G118" s="57"/>
      <c r="H118" s="91">
        <v>0</v>
      </c>
      <c r="I118" s="91">
        <v>0</v>
      </c>
      <c r="J118" s="91">
        <v>0</v>
      </c>
      <c r="K118" s="91">
        <v>0</v>
      </c>
      <c r="L118" s="41"/>
      <c r="M118" s="41"/>
      <c r="N118" s="60">
        <f>I118-'[1]LRA PEMDA VERSI SAP'!Q117</f>
        <v>0</v>
      </c>
    </row>
    <row r="119" spans="1:14" ht="16.5" x14ac:dyDescent="0.25">
      <c r="A119" s="11">
        <v>100</v>
      </c>
      <c r="B119" s="14"/>
      <c r="C119" s="15"/>
      <c r="D119" s="122" t="s">
        <v>90</v>
      </c>
      <c r="E119" s="122"/>
      <c r="F119" s="123"/>
      <c r="G119" s="57"/>
      <c r="H119" s="91">
        <v>0</v>
      </c>
      <c r="I119" s="91">
        <v>0</v>
      </c>
      <c r="J119" s="91">
        <v>0</v>
      </c>
      <c r="K119" s="91">
        <v>0</v>
      </c>
      <c r="L119" s="41"/>
      <c r="M119" s="41"/>
      <c r="N119" s="60">
        <f>I119-'[1]LRA PEMDA VERSI SAP'!Q118</f>
        <v>0</v>
      </c>
    </row>
    <row r="120" spans="1:14" ht="16.5" x14ac:dyDescent="0.25">
      <c r="A120" s="13">
        <v>101</v>
      </c>
      <c r="B120" s="12"/>
      <c r="C120" s="19"/>
      <c r="D120" s="19"/>
      <c r="E120" s="19"/>
      <c r="F120" s="31" t="s">
        <v>91</v>
      </c>
      <c r="G120" s="31"/>
      <c r="H120" s="92">
        <f>SUM(H109:H119)</f>
        <v>29566883764</v>
      </c>
      <c r="I120" s="92">
        <f>SUM(I109:I119)</f>
        <v>29566883764</v>
      </c>
      <c r="J120" s="92">
        <f t="shared" ref="J120" si="14">I120/H120*100</f>
        <v>100</v>
      </c>
      <c r="K120" s="92">
        <f>SUM(K109:K119)</f>
        <v>5555309257</v>
      </c>
      <c r="L120" s="48"/>
      <c r="M120" s="48"/>
      <c r="N120" s="60">
        <f>I120-'[1]LRA PEMDA VERSI SAP'!Q119</f>
        <v>0</v>
      </c>
    </row>
    <row r="121" spans="1:14" ht="16.5" x14ac:dyDescent="0.25">
      <c r="A121" s="11">
        <v>102</v>
      </c>
      <c r="B121" s="14"/>
      <c r="C121" s="15"/>
      <c r="D121" s="15"/>
      <c r="E121" s="15"/>
      <c r="F121" s="32"/>
      <c r="G121" s="32"/>
      <c r="H121" s="92"/>
      <c r="I121" s="92"/>
      <c r="J121" s="92"/>
      <c r="K121" s="92"/>
      <c r="L121" s="38"/>
      <c r="M121" s="38"/>
      <c r="N121" s="60">
        <f>I121-'[1]LRA PEMDA VERSI SAP'!Q120</f>
        <v>0</v>
      </c>
    </row>
    <row r="122" spans="1:14" ht="16.5" x14ac:dyDescent="0.25">
      <c r="A122" s="13">
        <v>103</v>
      </c>
      <c r="B122" s="14"/>
      <c r="C122" s="15"/>
      <c r="D122" s="15"/>
      <c r="E122" s="15"/>
      <c r="F122" s="31" t="s">
        <v>92</v>
      </c>
      <c r="G122" s="31"/>
      <c r="H122" s="92">
        <f>H106-H120</f>
        <v>69413145130.860001</v>
      </c>
      <c r="I122" s="92">
        <f>I106-I120</f>
        <v>69454615130.85968</v>
      </c>
      <c r="J122" s="92">
        <f t="shared" ref="J122" si="15">I122/H122*100</f>
        <v>100.05974372710169</v>
      </c>
      <c r="K122" s="92">
        <f>K106-K120</f>
        <v>157649863578.41998</v>
      </c>
      <c r="L122" s="48"/>
      <c r="M122" s="48">
        <f>I122+I120-I106</f>
        <v>0</v>
      </c>
      <c r="N122" s="60">
        <f>I122-'[1]LRA PEMDA VERSI SAP'!Q121</f>
        <v>0</v>
      </c>
    </row>
    <row r="123" spans="1:14" ht="16.5" x14ac:dyDescent="0.25">
      <c r="A123" s="34">
        <v>104</v>
      </c>
      <c r="B123" s="14"/>
      <c r="C123" s="15"/>
      <c r="D123" s="15"/>
      <c r="E123" s="15"/>
      <c r="F123" s="32"/>
      <c r="G123" s="32"/>
      <c r="H123" s="91"/>
      <c r="I123" s="91"/>
      <c r="J123" s="91"/>
      <c r="K123" s="91"/>
      <c r="L123" s="38"/>
      <c r="M123" s="38"/>
      <c r="N123" s="60">
        <f>I123-'[1]LRA PEMDA VERSI SAP'!Q122</f>
        <v>0</v>
      </c>
    </row>
    <row r="124" spans="1:14" ht="16.5" thickBot="1" x14ac:dyDescent="0.3">
      <c r="A124" s="35">
        <v>105</v>
      </c>
      <c r="B124" s="36"/>
      <c r="C124" s="140" t="s">
        <v>93</v>
      </c>
      <c r="D124" s="140"/>
      <c r="E124" s="140"/>
      <c r="F124" s="141"/>
      <c r="G124" s="58" t="s">
        <v>132</v>
      </c>
      <c r="H124" s="46">
        <f>H89+H122</f>
        <v>-3.509521484375E-4</v>
      </c>
      <c r="I124" s="46">
        <f>I89+I122</f>
        <v>71946050935.089661</v>
      </c>
      <c r="J124" s="46" t="s">
        <v>96</v>
      </c>
      <c r="K124" s="46">
        <f>K89+K122</f>
        <v>94202068244.85968</v>
      </c>
      <c r="L124" s="48"/>
      <c r="M124" s="48">
        <f>I124-I122-I89</f>
        <v>0</v>
      </c>
      <c r="N124" s="60">
        <f>I124-'[1]LRA PEMDA VERSI SAP'!Q123</f>
        <v>0</v>
      </c>
    </row>
    <row r="125" spans="1:14" ht="16.5" thickTop="1" x14ac:dyDescent="0.25">
      <c r="A125" s="37" t="s">
        <v>94</v>
      </c>
      <c r="B125" s="37"/>
      <c r="C125" s="37"/>
      <c r="D125" s="37"/>
      <c r="E125" s="37"/>
      <c r="F125" s="38"/>
      <c r="G125" s="38"/>
      <c r="H125" s="48"/>
      <c r="I125" s="49"/>
      <c r="J125" s="47"/>
      <c r="K125" s="48"/>
      <c r="L125" s="48"/>
      <c r="M125" s="48"/>
    </row>
    <row r="126" spans="1:14" x14ac:dyDescent="0.25">
      <c r="A126" s="39"/>
      <c r="B126" s="39"/>
      <c r="C126" s="39"/>
      <c r="D126" s="39"/>
      <c r="E126" s="39"/>
      <c r="F126" s="38"/>
      <c r="G126" s="38"/>
      <c r="H126" s="48"/>
      <c r="I126" s="49"/>
      <c r="J126" s="47"/>
      <c r="K126" s="48"/>
      <c r="L126" s="48"/>
      <c r="M126" s="48"/>
    </row>
    <row r="127" spans="1:14" hidden="1" x14ac:dyDescent="0.25">
      <c r="A127" s="39"/>
      <c r="B127" s="39"/>
      <c r="C127" s="39"/>
      <c r="D127" s="39"/>
      <c r="E127" s="39"/>
      <c r="F127" s="38"/>
      <c r="G127" s="38"/>
      <c r="H127" s="48"/>
      <c r="I127" s="113" t="s">
        <v>141</v>
      </c>
      <c r="J127" s="113"/>
      <c r="K127" s="113"/>
      <c r="L127"/>
      <c r="M127"/>
    </row>
    <row r="128" spans="1:14" hidden="1" x14ac:dyDescent="0.25">
      <c r="F128" s="113"/>
      <c r="G128" s="113"/>
      <c r="H128" s="113"/>
      <c r="I128" s="114" t="s">
        <v>144</v>
      </c>
      <c r="J128" s="114"/>
      <c r="K128" s="114"/>
      <c r="L128"/>
      <c r="M128"/>
    </row>
    <row r="129" spans="1:13" hidden="1" x14ac:dyDescent="0.25">
      <c r="F129" s="115" t="s">
        <v>142</v>
      </c>
      <c r="G129" s="115"/>
      <c r="H129" s="115"/>
      <c r="I129" s="114" t="s">
        <v>145</v>
      </c>
      <c r="J129" s="115"/>
      <c r="K129" s="115"/>
    </row>
    <row r="130" spans="1:13" hidden="1" x14ac:dyDescent="0.25">
      <c r="F130" s="116"/>
      <c r="G130" s="116"/>
      <c r="H130" s="116"/>
      <c r="I130" s="116"/>
      <c r="J130" s="116"/>
      <c r="K130" s="116"/>
    </row>
    <row r="131" spans="1:13" hidden="1" x14ac:dyDescent="0.25">
      <c r="F131" s="78"/>
      <c r="G131" s="78"/>
      <c r="H131" s="87"/>
      <c r="I131" s="78"/>
      <c r="J131" s="78"/>
      <c r="K131" s="87"/>
    </row>
    <row r="132" spans="1:13" hidden="1" x14ac:dyDescent="0.25">
      <c r="F132" s="78"/>
      <c r="G132" s="78"/>
      <c r="H132" s="87"/>
      <c r="I132" s="78"/>
      <c r="J132" s="78"/>
      <c r="K132" s="87"/>
    </row>
    <row r="133" spans="1:13" hidden="1" x14ac:dyDescent="0.25">
      <c r="F133" s="118"/>
      <c r="G133" s="118"/>
      <c r="H133" s="118"/>
      <c r="I133" s="118"/>
      <c r="J133" s="118"/>
      <c r="K133" s="118"/>
    </row>
    <row r="134" spans="1:13" hidden="1" x14ac:dyDescent="0.25">
      <c r="A134" s="40"/>
      <c r="B134" s="40"/>
      <c r="C134" s="40"/>
      <c r="D134" s="40"/>
      <c r="E134" s="40"/>
      <c r="F134" s="116"/>
      <c r="G134" s="116"/>
      <c r="H134" s="116"/>
      <c r="I134" s="116"/>
      <c r="J134" s="116"/>
      <c r="K134" s="116"/>
      <c r="L134" s="41"/>
      <c r="M134" s="41"/>
    </row>
    <row r="135" spans="1:13" hidden="1" x14ac:dyDescent="0.25">
      <c r="A135" s="40"/>
      <c r="B135" s="40"/>
      <c r="C135" s="40"/>
      <c r="D135" s="40"/>
      <c r="E135" s="40"/>
      <c r="F135" s="113" t="s">
        <v>143</v>
      </c>
      <c r="G135" s="113"/>
      <c r="H135" s="113"/>
      <c r="I135" s="165" t="s">
        <v>146</v>
      </c>
      <c r="J135" s="113"/>
      <c r="K135" s="113"/>
      <c r="L135" s="41"/>
      <c r="M135" s="41"/>
    </row>
    <row r="136" spans="1:13" x14ac:dyDescent="0.25">
      <c r="A136" s="40"/>
      <c r="B136" s="40"/>
      <c r="C136" s="40"/>
      <c r="D136" s="40"/>
      <c r="E136" s="40"/>
      <c r="F136" s="41"/>
      <c r="G136" s="41"/>
      <c r="H136" s="41"/>
      <c r="I136" s="112" t="s">
        <v>106</v>
      </c>
      <c r="J136" s="112"/>
      <c r="K136" s="41"/>
      <c r="L136" s="41"/>
      <c r="M136" s="41"/>
    </row>
    <row r="137" spans="1:13" x14ac:dyDescent="0.25">
      <c r="A137" s="40"/>
      <c r="B137" s="40"/>
      <c r="C137" s="40"/>
      <c r="D137" s="40"/>
      <c r="E137" s="40"/>
      <c r="F137" s="41"/>
      <c r="G137" s="41"/>
      <c r="H137" s="41"/>
      <c r="I137" s="112" t="s">
        <v>104</v>
      </c>
      <c r="J137" s="112"/>
      <c r="K137" s="41" t="s">
        <v>107</v>
      </c>
      <c r="L137" s="41"/>
      <c r="M137" s="41"/>
    </row>
    <row r="138" spans="1:13" ht="16.5" x14ac:dyDescent="0.25">
      <c r="A138" s="40"/>
      <c r="B138" s="40"/>
      <c r="C138" s="40"/>
      <c r="D138" s="40"/>
      <c r="E138" s="40"/>
      <c r="F138" s="41"/>
      <c r="G138" s="41"/>
      <c r="H138" s="41"/>
      <c r="I138" s="66"/>
      <c r="J138" s="73"/>
      <c r="K138" s="41"/>
      <c r="L138" s="41"/>
      <c r="M138" s="41"/>
    </row>
    <row r="139" spans="1:13" ht="16.5" x14ac:dyDescent="0.25">
      <c r="A139" s="40"/>
      <c r="B139" s="40"/>
      <c r="C139" s="40"/>
      <c r="D139" s="40"/>
      <c r="E139" s="40"/>
      <c r="F139" s="41"/>
      <c r="G139" s="41"/>
      <c r="H139" s="41"/>
      <c r="I139" s="47"/>
      <c r="J139" s="73"/>
      <c r="K139" s="41"/>
      <c r="L139" s="41"/>
      <c r="M139" s="41"/>
    </row>
    <row r="140" spans="1:13" ht="16.5" x14ac:dyDescent="0.25">
      <c r="A140" s="40"/>
      <c r="B140" s="40"/>
      <c r="C140" s="40"/>
      <c r="D140" s="40"/>
      <c r="E140" s="40"/>
      <c r="F140" s="41"/>
      <c r="G140" s="41"/>
      <c r="H140" s="41"/>
      <c r="I140" s="47"/>
      <c r="J140" s="73"/>
      <c r="K140" s="41"/>
      <c r="L140" s="41"/>
      <c r="M140" s="41"/>
    </row>
    <row r="141" spans="1:13" ht="16.5" x14ac:dyDescent="0.25">
      <c r="I141" s="69"/>
      <c r="J141" s="73"/>
    </row>
    <row r="142" spans="1:13" ht="16.5" x14ac:dyDescent="0.25">
      <c r="I142" s="66"/>
      <c r="J142" s="73"/>
    </row>
    <row r="143" spans="1:13" x14ac:dyDescent="0.25">
      <c r="I143" s="112" t="s">
        <v>105</v>
      </c>
      <c r="J143" s="112"/>
    </row>
  </sheetData>
  <mergeCells count="113">
    <mergeCell ref="I136:J136"/>
    <mergeCell ref="I137:J137"/>
    <mergeCell ref="I143:J143"/>
    <mergeCell ref="F128:H128"/>
    <mergeCell ref="F129:H129"/>
    <mergeCell ref="F130:H130"/>
    <mergeCell ref="F133:H133"/>
    <mergeCell ref="F134:H134"/>
    <mergeCell ref="F135:H135"/>
    <mergeCell ref="I128:K128"/>
    <mergeCell ref="I135:K135"/>
    <mergeCell ref="A2:C2"/>
    <mergeCell ref="A13:A15"/>
    <mergeCell ref="B13:F15"/>
    <mergeCell ref="H13:H15"/>
    <mergeCell ref="B16:F16"/>
    <mergeCell ref="B18:F18"/>
    <mergeCell ref="C19:F19"/>
    <mergeCell ref="D27:F27"/>
    <mergeCell ref="D28:F28"/>
    <mergeCell ref="A8:K8"/>
    <mergeCell ref="A9:K9"/>
    <mergeCell ref="D29:F29"/>
    <mergeCell ref="D30:F30"/>
    <mergeCell ref="D31:F31"/>
    <mergeCell ref="E32:F32"/>
    <mergeCell ref="D20:F20"/>
    <mergeCell ref="D21:F21"/>
    <mergeCell ref="D22:F22"/>
    <mergeCell ref="D23:F23"/>
    <mergeCell ref="E24:F24"/>
    <mergeCell ref="C26:F26"/>
    <mergeCell ref="D40:F40"/>
    <mergeCell ref="D41:F41"/>
    <mergeCell ref="D42:F42"/>
    <mergeCell ref="E43:F43"/>
    <mergeCell ref="E44:F44"/>
    <mergeCell ref="C46:F46"/>
    <mergeCell ref="D34:F34"/>
    <mergeCell ref="D35:F35"/>
    <mergeCell ref="D36:F36"/>
    <mergeCell ref="E37:F37"/>
    <mergeCell ref="E38:F38"/>
    <mergeCell ref="D39:F39"/>
    <mergeCell ref="D55:F55"/>
    <mergeCell ref="D56:F56"/>
    <mergeCell ref="D57:F57"/>
    <mergeCell ref="D58:F58"/>
    <mergeCell ref="D59:F59"/>
    <mergeCell ref="D60:F60"/>
    <mergeCell ref="D47:F47"/>
    <mergeCell ref="D48:F48"/>
    <mergeCell ref="D49:F49"/>
    <mergeCell ref="E50:F50"/>
    <mergeCell ref="B53:F53"/>
    <mergeCell ref="C54:F54"/>
    <mergeCell ref="D68:F68"/>
    <mergeCell ref="D69:F69"/>
    <mergeCell ref="D70:F70"/>
    <mergeCell ref="D71:F71"/>
    <mergeCell ref="D72:F72"/>
    <mergeCell ref="E73:F73"/>
    <mergeCell ref="D61:F61"/>
    <mergeCell ref="D62:F62"/>
    <mergeCell ref="D63:F63"/>
    <mergeCell ref="E64:F64"/>
    <mergeCell ref="C66:F66"/>
    <mergeCell ref="D67:F67"/>
    <mergeCell ref="D116:F116"/>
    <mergeCell ref="D117:F117"/>
    <mergeCell ref="D118:F118"/>
    <mergeCell ref="D119:F119"/>
    <mergeCell ref="C124:F124"/>
    <mergeCell ref="D110:F110"/>
    <mergeCell ref="D111:F111"/>
    <mergeCell ref="D112:F112"/>
    <mergeCell ref="D113:F113"/>
    <mergeCell ref="D114:F114"/>
    <mergeCell ref="D115:F115"/>
    <mergeCell ref="D103:F103"/>
    <mergeCell ref="D104:F104"/>
    <mergeCell ref="D105:F105"/>
    <mergeCell ref="C108:F108"/>
    <mergeCell ref="D109:F109"/>
    <mergeCell ref="D96:F96"/>
    <mergeCell ref="D97:F97"/>
    <mergeCell ref="D98:F98"/>
    <mergeCell ref="D99:F99"/>
    <mergeCell ref="D100:F100"/>
    <mergeCell ref="I127:K127"/>
    <mergeCell ref="I129:K129"/>
    <mergeCell ref="I130:K130"/>
    <mergeCell ref="A10:K10"/>
    <mergeCell ref="I133:K133"/>
    <mergeCell ref="I134:K134"/>
    <mergeCell ref="I13:I15"/>
    <mergeCell ref="J13:J15"/>
    <mergeCell ref="K13:K15"/>
    <mergeCell ref="G13:G15"/>
    <mergeCell ref="D101:F101"/>
    <mergeCell ref="D83:F83"/>
    <mergeCell ref="D84:F84"/>
    <mergeCell ref="B91:F91"/>
    <mergeCell ref="C93:F93"/>
    <mergeCell ref="D94:F94"/>
    <mergeCell ref="D95:F95"/>
    <mergeCell ref="C75:F75"/>
    <mergeCell ref="D76:F76"/>
    <mergeCell ref="E77:F77"/>
    <mergeCell ref="B80:F80"/>
    <mergeCell ref="C81:F81"/>
    <mergeCell ref="D82:F82"/>
    <mergeCell ref="D102:F102"/>
  </mergeCells>
  <phoneticPr fontId="26" type="noConversion"/>
  <pageMargins left="0.55000000000000004" right="0.23622047244094491" top="0.9055118110236221" bottom="1.1811023622047245" header="0.70866141732283472" footer="0.51181102362204722"/>
  <pageSetup paperSize="5" scale="65" orientation="portrait" horizontalDpi="4294967292" verticalDpi="4294967292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12" sqref="E12"/>
    </sheetView>
  </sheetViews>
  <sheetFormatPr defaultColWidth="11" defaultRowHeight="15.75" x14ac:dyDescent="0.25"/>
  <cols>
    <col min="1" max="1" width="21" bestFit="1" customWidth="1"/>
    <col min="2" max="2" width="16" bestFit="1" customWidth="1"/>
    <col min="3" max="3" width="17" style="103" bestFit="1" customWidth="1"/>
    <col min="4" max="5" width="18.625" style="103" bestFit="1" customWidth="1"/>
    <col min="6" max="6" width="20.125" style="103" bestFit="1" customWidth="1"/>
    <col min="7" max="7" width="18.625" style="88" bestFit="1" customWidth="1"/>
  </cols>
  <sheetData>
    <row r="1" spans="1:7" x14ac:dyDescent="0.25">
      <c r="A1" s="96"/>
      <c r="B1" s="96">
        <v>2014</v>
      </c>
      <c r="C1" s="100">
        <v>2013</v>
      </c>
      <c r="D1" s="100" t="s">
        <v>134</v>
      </c>
      <c r="E1" s="100" t="s">
        <v>135</v>
      </c>
      <c r="F1" s="100" t="s">
        <v>136</v>
      </c>
    </row>
    <row r="2" spans="1:7" ht="16.5" x14ac:dyDescent="0.25">
      <c r="A2" s="97" t="s">
        <v>108</v>
      </c>
      <c r="B2" s="75">
        <v>329619860690.70001</v>
      </c>
      <c r="C2" s="81">
        <v>291025253981.70001</v>
      </c>
      <c r="D2" s="100">
        <v>107527874423</v>
      </c>
      <c r="E2" s="100">
        <v>68933267714</v>
      </c>
      <c r="F2" s="100">
        <f>C2+D2-E2</f>
        <v>329619860690.70001</v>
      </c>
      <c r="G2" s="88">
        <f>B2-F2</f>
        <v>0</v>
      </c>
    </row>
    <row r="3" spans="1:7" ht="16.5" x14ac:dyDescent="0.25">
      <c r="A3" s="98" t="s">
        <v>109</v>
      </c>
      <c r="B3" s="74">
        <v>223190554173</v>
      </c>
      <c r="C3" s="101">
        <v>180477055410</v>
      </c>
      <c r="D3" s="100">
        <v>58210719056.489998</v>
      </c>
      <c r="E3" s="100">
        <v>15497220293.49</v>
      </c>
      <c r="F3" s="100">
        <f t="shared" ref="F3:F7" si="0">C3+D3-E3</f>
        <v>223190554173</v>
      </c>
      <c r="G3" s="88">
        <f>B3-F3</f>
        <v>0</v>
      </c>
    </row>
    <row r="4" spans="1:7" ht="16.5" x14ac:dyDescent="0.25">
      <c r="A4" s="97" t="s">
        <v>110</v>
      </c>
      <c r="B4" s="75">
        <v>474940116685.97998</v>
      </c>
      <c r="C4" s="81">
        <v>447248151610</v>
      </c>
      <c r="D4" s="100">
        <v>111388010551</v>
      </c>
      <c r="E4" s="100">
        <v>83696045475.020004</v>
      </c>
      <c r="F4" s="100">
        <f t="shared" si="0"/>
        <v>474940116685.97998</v>
      </c>
      <c r="G4" s="88">
        <f t="shared" ref="G4:G7" si="1">B4-F4</f>
        <v>0</v>
      </c>
    </row>
    <row r="5" spans="1:7" ht="16.5" x14ac:dyDescent="0.25">
      <c r="A5" s="97" t="s">
        <v>111</v>
      </c>
      <c r="B5" s="75">
        <v>1375016816373</v>
      </c>
      <c r="C5" s="81">
        <v>1091284857736</v>
      </c>
      <c r="D5" s="100">
        <v>285902404967</v>
      </c>
      <c r="E5" s="100">
        <v>2170446330</v>
      </c>
      <c r="F5" s="100">
        <f t="shared" si="0"/>
        <v>1375016816373</v>
      </c>
      <c r="G5" s="88">
        <f t="shared" si="1"/>
        <v>0</v>
      </c>
    </row>
    <row r="6" spans="1:7" ht="16.5" x14ac:dyDescent="0.25">
      <c r="A6" s="97" t="s">
        <v>112</v>
      </c>
      <c r="B6" s="75">
        <v>32429154704.360001</v>
      </c>
      <c r="C6" s="81">
        <v>26946516487</v>
      </c>
      <c r="D6" s="100">
        <v>6072053783.3599997</v>
      </c>
      <c r="E6" s="100">
        <v>589415566</v>
      </c>
      <c r="F6" s="100">
        <f t="shared" si="0"/>
        <v>32429154704.360001</v>
      </c>
      <c r="G6" s="88">
        <f t="shared" si="1"/>
        <v>0</v>
      </c>
    </row>
    <row r="7" spans="1:7" ht="16.5" x14ac:dyDescent="0.3">
      <c r="A7" s="77" t="s">
        <v>113</v>
      </c>
      <c r="B7" s="75">
        <v>4316880050</v>
      </c>
      <c r="C7" s="81">
        <v>139289990822</v>
      </c>
      <c r="D7" s="100">
        <v>3897930050</v>
      </c>
      <c r="E7" s="100">
        <v>138871040822</v>
      </c>
      <c r="F7" s="100">
        <f t="shared" si="0"/>
        <v>4316880050</v>
      </c>
      <c r="G7" s="88">
        <f t="shared" si="1"/>
        <v>0</v>
      </c>
    </row>
    <row r="8" spans="1:7" ht="16.5" x14ac:dyDescent="0.25">
      <c r="A8" s="99" t="s">
        <v>114</v>
      </c>
      <c r="B8" s="76">
        <f>SUM(B2:B7)</f>
        <v>2439513382677.0396</v>
      </c>
      <c r="C8" s="102">
        <f>SUM(C2:C7)</f>
        <v>2176271826046.7</v>
      </c>
      <c r="D8" s="102">
        <f t="shared" ref="D8:F8" si="2">SUM(D2:D7)</f>
        <v>572998992830.84998</v>
      </c>
      <c r="E8" s="102">
        <f t="shared" si="2"/>
        <v>309757436200.51001</v>
      </c>
      <c r="F8" s="102">
        <f t="shared" si="2"/>
        <v>2439513382677.0396</v>
      </c>
    </row>
  </sheetData>
  <phoneticPr fontId="26" type="noConversion"/>
  <pageMargins left="0.75" right="0.75" top="1" bottom="1" header="0.5" footer="0.5"/>
  <pageSetup paperSize="9" scale="8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LRA</vt:lpstr>
      <vt:lpstr>Sheet1</vt:lpstr>
      <vt:lpstr>Sheet2</vt:lpstr>
      <vt:lpstr>Sheet3</vt:lpstr>
      <vt:lpstr>LRA!Print_Area</vt:lpstr>
      <vt:lpstr>LRA!Print_Titles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aleryna's macbook</dc:creator>
  <cp:lastModifiedBy>widiyatmaja</cp:lastModifiedBy>
  <cp:lastPrinted>2015-08-22T03:34:25Z</cp:lastPrinted>
  <dcterms:created xsi:type="dcterms:W3CDTF">2015-05-09T04:22:04Z</dcterms:created>
  <dcterms:modified xsi:type="dcterms:W3CDTF">2016-11-01T03:38:53Z</dcterms:modified>
</cp:coreProperties>
</file>